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9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4.xml" ContentType="application/vnd.openxmlformats-officedocument.spreadsheetml.table+xml"/>
  <Override PartName="/xl/tables/table23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955" tabRatio="837" activeTab="0"/>
  </bookViews>
  <sheets>
    <sheet name="Профиль дилера 2014" sheetId="1" r:id="rId1"/>
    <sheet name="Продажи новых авто" sheetId="2" r:id="rId2"/>
    <sheet name="Продажи авто с пробегом" sheetId="3" r:id="rId3"/>
    <sheet name="Средняя цена продажи" sheetId="4" r:id="rId4"/>
    <sheet name="Суммарная выручка" sheetId="5" r:id="rId5"/>
    <sheet name="Выручка - авто с пробегом" sheetId="6" r:id="rId6"/>
    <sheet name="Выручка - сервис" sheetId="7" r:id="rId7"/>
    <sheet name="Сервис - нормочасы" sheetId="8" r:id="rId8"/>
    <sheet name="Выручка - F&amp;I" sheetId="9" r:id="rId9"/>
    <sheet name="Кредитные продажи" sheetId="10" r:id="rId10"/>
    <sheet name="Кредитные продажи БУ" sheetId="11" r:id="rId11"/>
    <sheet name="Корпоративные продажи" sheetId="12" r:id="rId12"/>
    <sheet name="Удельные продажи" sheetId="13" r:id="rId13"/>
    <sheet name="Удельные продажи (менеджеры)" sheetId="14" r:id="rId14"/>
    <sheet name="Удельная выручка" sheetId="15" r:id="rId15"/>
    <sheet name="Средний чек" sheetId="16" r:id="rId16"/>
  </sheets>
  <definedNames>
    <definedName name="_xlnm._FilterDatabase" localSheetId="11" hidden="1">'Корпоративные продажи'!$G$8:$H$68</definedName>
    <definedName name="_xlnm._FilterDatabase" localSheetId="9" hidden="1">'Кредитные продажи'!$G$8:$H$71</definedName>
    <definedName name="_xlnm._FilterDatabase" localSheetId="10" hidden="1">'Кредитные продажи БУ'!$G$8:$H$52</definedName>
  </definedNames>
  <calcPr fullCalcOnLoad="1"/>
</workbook>
</file>

<file path=xl/sharedStrings.xml><?xml version="1.0" encoding="utf-8"?>
<sst xmlns="http://schemas.openxmlformats.org/spreadsheetml/2006/main" count="4643" uniqueCount="177">
  <si>
    <t>Москва</t>
  </si>
  <si>
    <t>М+СП</t>
  </si>
  <si>
    <t>Мск</t>
  </si>
  <si>
    <t>Фед</t>
  </si>
  <si>
    <t>ПФО</t>
  </si>
  <si>
    <t>Нижний Новгород</t>
  </si>
  <si>
    <t>Казань</t>
  </si>
  <si>
    <t>Самара</t>
  </si>
  <si>
    <t>Рольф</t>
  </si>
  <si>
    <t>ТрансТехСервис</t>
  </si>
  <si>
    <t>Дженсер</t>
  </si>
  <si>
    <t>Независимость</t>
  </si>
  <si>
    <t>Фаворит Моторс</t>
  </si>
  <si>
    <t>АвтоСпецЦентр</t>
  </si>
  <si>
    <t>Бизнес Кар</t>
  </si>
  <si>
    <t>Агат</t>
  </si>
  <si>
    <t>№</t>
  </si>
  <si>
    <t>%</t>
  </si>
  <si>
    <t>Головной офис</t>
  </si>
  <si>
    <t>Регион</t>
  </si>
  <si>
    <t>Автомир</t>
  </si>
  <si>
    <t>топ-200</t>
  </si>
  <si>
    <t>топ-150</t>
  </si>
  <si>
    <t>топ-100</t>
  </si>
  <si>
    <t>топ-50</t>
  </si>
  <si>
    <t>топ-25</t>
  </si>
  <si>
    <t>топ-10</t>
  </si>
  <si>
    <t>топ-5</t>
  </si>
  <si>
    <t>топ-3</t>
  </si>
  <si>
    <t>места 26-50</t>
  </si>
  <si>
    <t>места 51-100</t>
  </si>
  <si>
    <t>места 51-150</t>
  </si>
  <si>
    <t>места 101-150</t>
  </si>
  <si>
    <t>места 101-200</t>
  </si>
  <si>
    <t>Сумма</t>
  </si>
  <si>
    <t>Иное</t>
  </si>
  <si>
    <t>РЕЙТИНГ ДИЛЕРСКИХ ХОЛДИНГОВ</t>
  </si>
  <si>
    <t>Средняя доля выручки от реализации страховых и финансовых услуг среди участников рейтинга</t>
  </si>
  <si>
    <t>Доля а/м с пробегом</t>
  </si>
  <si>
    <t>Розничные продажи</t>
  </si>
  <si>
    <t>От реализации финансовых и страховых услуг</t>
  </si>
  <si>
    <t>Среднее значение</t>
  </si>
  <si>
    <t>Корпоративные продажи</t>
  </si>
  <si>
    <t>Компания/Группа</t>
  </si>
  <si>
    <t>Компания</t>
  </si>
  <si>
    <t>Топ-200</t>
  </si>
  <si>
    <t>* Звездочкой отмечены оценочные данные АвтоБизнесРевю на основе продаж по брендам</t>
  </si>
  <si>
    <t>Рейтинг дилеров по показателю суммарной выручки (млрд руб.)</t>
  </si>
  <si>
    <t>Рейтинг дилеров по объему продаж новых автомобилей</t>
  </si>
  <si>
    <t>Рейтинг дилеров по выработке услуг в нормочасах</t>
  </si>
  <si>
    <t>Рейтинг дилеров по удельным продажам новых автомобилей в расчете на одного штатного сотрудника</t>
  </si>
  <si>
    <t>Рейтинг дилеров по удельным продажам автомобилей (новые+б/у) в расчете на одного штатного сотрудника</t>
  </si>
  <si>
    <t>положительная</t>
  </si>
  <si>
    <t>отрицательная</t>
  </si>
  <si>
    <t>запчасти</t>
  </si>
  <si>
    <t>F&amp;I</t>
  </si>
  <si>
    <t>прочее</t>
  </si>
  <si>
    <t>запчасти - 8,5%</t>
  </si>
  <si>
    <t>прочее - 2,7%</t>
  </si>
  <si>
    <t>новые авто - 74,9%</t>
  </si>
  <si>
    <t>с пробегом - 4,7%</t>
  </si>
  <si>
    <t>услуги - 4,8%</t>
  </si>
  <si>
    <t>запчасти - 7,1%</t>
  </si>
  <si>
    <t>прочее - 2,9%</t>
  </si>
  <si>
    <t>новые авто - 76,9%</t>
  </si>
  <si>
    <t>с пробегом - 5,8%</t>
  </si>
  <si>
    <t>услуги - 5,6%</t>
  </si>
  <si>
    <t>запчасти - 8,3%</t>
  </si>
  <si>
    <t>прочее - 3,4%</t>
  </si>
  <si>
    <t>розничные продажи</t>
  </si>
  <si>
    <t>Средняя цена</t>
  </si>
  <si>
    <t>Рейтинг дилеров по объему продаж 
автомобилей с пробегом</t>
  </si>
  <si>
    <t>Рейтинг по доле а/м с пробегом 
в общих продажах</t>
  </si>
  <si>
    <r>
      <t xml:space="preserve">Рейтинг дилеров по средней цене продажи 
</t>
    </r>
    <r>
      <rPr>
        <b/>
        <u val="single"/>
        <sz val="12"/>
        <color indexed="8"/>
        <rFont val="Calibri"/>
        <family val="2"/>
      </rPr>
      <t>нового автомобиля</t>
    </r>
    <r>
      <rPr>
        <b/>
        <sz val="12"/>
        <color indexed="8"/>
        <rFont val="Calibri"/>
        <family val="2"/>
      </rPr>
      <t xml:space="preserve"> (руб.)</t>
    </r>
  </si>
  <si>
    <r>
      <t xml:space="preserve">Рейтинг дилеров по средней цене продажи 
</t>
    </r>
    <r>
      <rPr>
        <b/>
        <u val="single"/>
        <sz val="12"/>
        <color indexed="8"/>
        <rFont val="Calibri"/>
        <family val="2"/>
      </rPr>
      <t>автомобиля с пробегом</t>
    </r>
    <r>
      <rPr>
        <b/>
        <sz val="12"/>
        <color indexed="8"/>
        <rFont val="Calibri"/>
        <family val="2"/>
      </rPr>
      <t xml:space="preserve"> (руб.)</t>
    </r>
  </si>
  <si>
    <t>Рейтинг дилеров по удельной выручке в расчете
 на одного штатного сотрудника (млн руб.)</t>
  </si>
  <si>
    <t xml:space="preserve"> </t>
  </si>
  <si>
    <t>новые а/м</t>
  </si>
  <si>
    <t>а/м с пробегом</t>
  </si>
  <si>
    <t>услуги сервиса</t>
  </si>
  <si>
    <t>реализация запчастей</t>
  </si>
  <si>
    <t>услуги</t>
  </si>
  <si>
    <t>Рейтинг дилеров по объему выручки от реализации страховых и финансовых продуктов (млрд руб.)</t>
  </si>
  <si>
    <t>Доля корп. продаж</t>
  </si>
  <si>
    <t>доля рынка РФ</t>
  </si>
  <si>
    <t>Послепродажное обслуживание</t>
  </si>
  <si>
    <t>от услуг сервиса</t>
  </si>
  <si>
    <t>от продажи запчастей</t>
  </si>
  <si>
    <t>Рейтинг дилеров по объему 
корпоративных продаж новых автомобилей</t>
  </si>
  <si>
    <t>Доля продаж 
в кредит</t>
  </si>
  <si>
    <t>от продаж 
а/м с пробегом</t>
  </si>
  <si>
    <t>Средняя доля продаж 
новых автомобилей в кредит</t>
  </si>
  <si>
    <t>продажи 
в кредит</t>
  </si>
  <si>
    <t>Средняя доля 
корпоративных продаж</t>
  </si>
  <si>
    <t>* Звездочкой отмечены оценочные данные АвтоБизнесРевю</t>
  </si>
  <si>
    <t xml:space="preserve">Рейтинг дилеров по выручке 
от послепродажного обслуживания (млрд руб.) </t>
  </si>
  <si>
    <t>* Внутренние нормочасы при расчете выработки не учитывались</t>
  </si>
  <si>
    <t>* Указана выручка от услуг по техническому обслуживанию и ремонту, а также реализации запчастей (опт+розница+ремзона).</t>
  </si>
  <si>
    <t>Тренд</t>
  </si>
  <si>
    <t xml:space="preserve">Рейтинг по доле
корпоративных продаж </t>
  </si>
  <si>
    <t>Структура выручки от послепродажного обслуживания</t>
  </si>
  <si>
    <t>**  Указана выручка за вычетом НДС от всех направлений деятельности дилерских компаний</t>
  </si>
  <si>
    <t>2013</t>
  </si>
  <si>
    <t>2014</t>
  </si>
  <si>
    <t>Рейтинг по динамике оборота, 2014/2013</t>
  </si>
  <si>
    <t>Рейтинг по динамике оборота F&amp;I, 2014/2013</t>
  </si>
  <si>
    <t>Рейтинг по динамике продаж, 2014/2013</t>
  </si>
  <si>
    <t>Рейтинг дилеров по удельным продажам новых автомобилей в расчете на одного менеджера отдела продаж новых автомобилей</t>
  </si>
  <si>
    <t>Сравнение 2014/2013</t>
  </si>
  <si>
    <t>Средняя цена нового автомобиля</t>
  </si>
  <si>
    <t>Средний чек на услуги F&amp;I</t>
  </si>
  <si>
    <t>Средний чек на доп. оборудование</t>
  </si>
  <si>
    <t>Индикаторами показана тенденция изменения доли относительно 2013 года</t>
  </si>
  <si>
    <r>
      <t xml:space="preserve">Динамика продаж новых автомобилей по </t>
    </r>
    <r>
      <rPr>
        <b/>
        <sz val="14"/>
        <color indexed="8"/>
        <rFont val="Calibri"/>
        <family val="2"/>
      </rPr>
      <t>топ-200</t>
    </r>
  </si>
  <si>
    <r>
      <t xml:space="preserve">Динамика продаж подержанных автомобилей по </t>
    </r>
    <r>
      <rPr>
        <b/>
        <sz val="14"/>
        <color indexed="8"/>
        <rFont val="Calibri"/>
        <family val="2"/>
      </rPr>
      <t>топ-50</t>
    </r>
  </si>
  <si>
    <r>
      <t xml:space="preserve">Средняя доля продаж в </t>
    </r>
    <r>
      <rPr>
        <b/>
        <sz val="14"/>
        <color indexed="8"/>
        <rFont val="Calibri"/>
        <family val="2"/>
      </rPr>
      <t>лизинг</t>
    </r>
  </si>
  <si>
    <t>ТЕНДЕНЦИИ ПОКАЗАТЕЛЕЙ ДЕЯТЕЛЬНОСТИ ХОЛДИНГОВ-УЧАСТНИКОВ РЕЙТИНГА</t>
  </si>
  <si>
    <t>СТРУКТУРА ВЫРУЧКИ ХОЛДИНГОВ-УЧАСТНИКОВ РЕЙТИНГА</t>
  </si>
  <si>
    <t>Рейтинг дилеров по удельным продажам поддержанных автомобилей в расчете на одного менеджера отдела продаж подержанных автомобилей</t>
  </si>
  <si>
    <t>Средняя доля а/м с пробегом 
в общих продажах</t>
  </si>
  <si>
    <t>Столбец1</t>
  </si>
  <si>
    <t>Столбец2</t>
  </si>
  <si>
    <t>Столбец3</t>
  </si>
  <si>
    <t>Столбец4</t>
  </si>
  <si>
    <t>Столбец5</t>
  </si>
  <si>
    <t>Столбец6</t>
  </si>
  <si>
    <r>
      <t xml:space="preserve">Средняя доля автомобилей </t>
    </r>
    <r>
      <rPr>
        <b/>
        <sz val="14"/>
        <color indexed="8"/>
        <rFont val="Calibri"/>
        <family val="2"/>
      </rPr>
      <t>с пробегом</t>
    </r>
    <r>
      <rPr>
        <b/>
        <sz val="14"/>
        <color indexed="23"/>
        <rFont val="Calibri"/>
        <family val="2"/>
      </rPr>
      <t xml:space="preserve"> в общих продажах</t>
    </r>
  </si>
  <si>
    <r>
      <t xml:space="preserve">Средняя доля </t>
    </r>
    <r>
      <rPr>
        <b/>
        <sz val="14"/>
        <color indexed="8"/>
        <rFont val="Calibri"/>
        <family val="2"/>
      </rPr>
      <t>корпоративных</t>
    </r>
    <r>
      <rPr>
        <b/>
        <sz val="14"/>
        <color indexed="23"/>
        <rFont val="Calibri"/>
        <family val="2"/>
      </rPr>
      <t xml:space="preserve"> продаж</t>
    </r>
  </si>
  <si>
    <r>
      <t xml:space="preserve">Средняя доля кредитных продаж </t>
    </r>
    <r>
      <rPr>
        <b/>
        <sz val="14"/>
        <color indexed="8"/>
        <rFont val="Calibri"/>
        <family val="2"/>
      </rPr>
      <t>новых</t>
    </r>
    <r>
      <rPr>
        <b/>
        <sz val="14"/>
        <color indexed="23"/>
        <rFont val="Calibri"/>
        <family val="2"/>
      </rPr>
      <t xml:space="preserve"> автомобилей</t>
    </r>
  </si>
  <si>
    <r>
      <t xml:space="preserve">Средняя доля кредитных продаж </t>
    </r>
    <r>
      <rPr>
        <b/>
        <sz val="14"/>
        <color indexed="8"/>
        <rFont val="Calibri"/>
        <family val="2"/>
      </rPr>
      <t>подержанных</t>
    </r>
    <r>
      <rPr>
        <b/>
        <sz val="14"/>
        <color indexed="23"/>
        <rFont val="Calibri"/>
        <family val="2"/>
      </rPr>
      <t xml:space="preserve"> автомобилей</t>
    </r>
  </si>
  <si>
    <r>
      <t xml:space="preserve">Средняя цена продажи </t>
    </r>
    <r>
      <rPr>
        <b/>
        <sz val="14"/>
        <color indexed="8"/>
        <rFont val="Calibri"/>
        <family val="2"/>
      </rPr>
      <t>нового</t>
    </r>
    <r>
      <rPr>
        <b/>
        <sz val="14"/>
        <color indexed="23"/>
        <rFont val="Calibri"/>
        <family val="2"/>
      </rPr>
      <t xml:space="preserve"> автомобиля</t>
    </r>
  </si>
  <si>
    <r>
      <t xml:space="preserve">Средняя цена продажи </t>
    </r>
    <r>
      <rPr>
        <b/>
        <sz val="14"/>
        <color indexed="8"/>
        <rFont val="Calibri"/>
        <family val="2"/>
      </rPr>
      <t>подержанного</t>
    </r>
    <r>
      <rPr>
        <b/>
        <sz val="14"/>
        <color indexed="23"/>
        <rFont val="Calibri"/>
        <family val="2"/>
      </rPr>
      <t xml:space="preserve"> автомобиля</t>
    </r>
  </si>
  <si>
    <r>
      <t xml:space="preserve">Средний чек за реализованные </t>
    </r>
    <r>
      <rPr>
        <b/>
        <sz val="14"/>
        <color indexed="8"/>
        <rFont val="Calibri"/>
        <family val="2"/>
      </rPr>
      <t>услуги F&amp;I</t>
    </r>
  </si>
  <si>
    <t>Мэйджор*</t>
  </si>
  <si>
    <t>Самара-Авто*</t>
  </si>
  <si>
    <t>Авилон*</t>
  </si>
  <si>
    <t>Рейтинг по динамике кредитных продаж а/м с пробегом, 2014/2013</t>
  </si>
  <si>
    <t xml:space="preserve">Рейтинг по доле кредитных продаж  а/м с пробегом </t>
  </si>
  <si>
    <t>Рейтинг по динамике кредитных продаж новых а/м, 2014/2013</t>
  </si>
  <si>
    <t xml:space="preserve">Рейтинг по доле кредитных продаж новых а/м </t>
  </si>
  <si>
    <t>Рейтинг по доле корпоративных продаж в лизинг</t>
  </si>
  <si>
    <t>Средняя доля продаж с зачетом прежнего автомобиля в trade-in</t>
  </si>
  <si>
    <t>продажи новых а/м</t>
  </si>
  <si>
    <t>продажи а/м c пробегом</t>
  </si>
  <si>
    <t>Средняя доля продаж новых а/м с зачетом прежнего в trade-in</t>
  </si>
  <si>
    <t>доля продаж в trade-in</t>
  </si>
  <si>
    <t>Средняя доля</t>
  </si>
  <si>
    <r>
      <t xml:space="preserve">Динамика выручки по </t>
    </r>
    <r>
      <rPr>
        <b/>
        <sz val="14"/>
        <color indexed="8"/>
        <rFont val="Calibri"/>
        <family val="2"/>
      </rPr>
      <t>топ-100</t>
    </r>
  </si>
  <si>
    <t>Средняя доля выручки от реализации
услуг сервиса и запчастей среди участников рейтинга</t>
  </si>
  <si>
    <t>Средняя доля продаж 
автомобилей с пробегом в кредит</t>
  </si>
  <si>
    <t>Рейтинг дилеров по объему продаж 
автомобилей с пробегом в кредит</t>
  </si>
  <si>
    <t>Рейтинг дилеров по объему розничных продаж 
новых автомобилей в кредит</t>
  </si>
  <si>
    <t>Изменение доли 2014/2013</t>
  </si>
  <si>
    <t>Доля продаж 
в кредит*</t>
  </si>
  <si>
    <t>ИЗМЕНЕНИЕ СТРУКТУРЫ ВЫРУЧКИ ХОЛДИНГОВ-УЧАСТНИКОВ РЕЙТИНГА 2012-2014 гг.</t>
  </si>
  <si>
    <r>
      <t xml:space="preserve">Средний чек за установленное </t>
    </r>
    <r>
      <rPr>
        <b/>
        <sz val="14"/>
        <color indexed="8"/>
        <rFont val="Calibri"/>
        <family val="2"/>
      </rPr>
      <t>дополнительное оборудование</t>
    </r>
  </si>
  <si>
    <t>* Указана доля в розничных продажах, за вычетом корпоративных. Из расчета исключены компании, не сообщившие объем корпоративных продаж</t>
  </si>
  <si>
    <t>* В расчет выручки включена выручка от реализации таких продуктов как: автокредит, лизинг, КАСКО, ОСАГО, Gap, и другие виды страхования</t>
  </si>
  <si>
    <t>* Указаны цены с НДС, с учетом всех скидок, не включая стоимость доп. оборудования и доп. услуг</t>
  </si>
  <si>
    <r>
      <t xml:space="preserve">Средний процент проникновения </t>
    </r>
    <r>
      <rPr>
        <b/>
        <sz val="14"/>
        <color indexed="8"/>
        <rFont val="Calibri"/>
        <family val="2"/>
      </rPr>
      <t>каско</t>
    </r>
  </si>
  <si>
    <r>
      <t xml:space="preserve">Средний </t>
    </r>
    <r>
      <rPr>
        <b/>
        <sz val="14"/>
        <color indexed="8"/>
        <rFont val="Calibri"/>
        <family val="2"/>
      </rPr>
      <t>коэффициент покрытия</t>
    </r>
  </si>
  <si>
    <t>Рейтинг по динамике выработки, 2014/2013</t>
  </si>
  <si>
    <t>Рейтинг по доле продаж с зачетом прежнего автомобиля в trade-in</t>
  </si>
  <si>
    <t>Структура выручки участников рейтинга исходя из направлений деятельности</t>
  </si>
  <si>
    <t>Рейтинг дилеров по выручке от продажи 
автомобилей с пробегом (млрд руб.)</t>
  </si>
  <si>
    <t>Средняя доля выручки от продажи 
автомобилей с пробегом в общем обороте</t>
  </si>
  <si>
    <t>Средняя доля 
корпоративных продаж в лизинг</t>
  </si>
  <si>
    <t>Продажи в лизинг</t>
  </si>
  <si>
    <t>Продажи за наличный расчет</t>
  </si>
  <si>
    <t>Рейтинг дилеров по величине среднего чека за дополнительное оборудование (руб.)</t>
  </si>
  <si>
    <t>Рейтинг дилеров по величине среднего чека за услуги F&amp;I (руб.)</t>
  </si>
  <si>
    <t>** ***</t>
  </si>
  <si>
    <t>* *** ***</t>
  </si>
  <si>
    <t>************************</t>
  </si>
  <si>
    <t/>
  </si>
  <si>
    <t>**,**</t>
  </si>
  <si>
    <t>Весь рынок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</si>
</sst>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%"/>
    <numFmt numFmtId="171" formatCode="#,##0.0"/>
    <numFmt numFmtId="172" formatCode="0.0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&quot;р.&quot;"/>
    <numFmt numFmtId="178" formatCode="0.00000"/>
    <numFmt numFmtId="179" formatCode="0.0000"/>
    <numFmt numFmtId="180" formatCode="0.000000"/>
    <numFmt numFmtId="181" formatCode="0.0000%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23"/>
      <name val="Calibri"/>
      <family val="2"/>
    </font>
    <font>
      <sz val="11"/>
      <color indexed="23"/>
      <name val="Calibri"/>
      <family val="2"/>
    </font>
    <font>
      <b/>
      <sz val="16"/>
      <color indexed="23"/>
      <name val="Calibri"/>
      <family val="2"/>
    </font>
    <font>
      <sz val="10"/>
      <color indexed="23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8"/>
      <name val="Impact"/>
      <family val="2"/>
    </font>
    <font>
      <b/>
      <u val="single"/>
      <sz val="12"/>
      <color indexed="8"/>
      <name val="Calibri"/>
      <family val="2"/>
    </font>
    <font>
      <sz val="10"/>
      <color indexed="9"/>
      <name val="Arial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sz val="11"/>
      <color indexed="63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8"/>
      <color indexed="8"/>
      <name val="Arial Narrow"/>
      <family val="2"/>
    </font>
    <font>
      <b/>
      <sz val="14"/>
      <color indexed="23"/>
      <name val="Broadway"/>
      <family val="5"/>
    </font>
    <font>
      <b/>
      <sz val="14"/>
      <color indexed="8"/>
      <name val="Broadway"/>
      <family val="5"/>
    </font>
    <font>
      <b/>
      <sz val="14"/>
      <color indexed="23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0.5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23"/>
      <name val="Calibri"/>
      <family val="2"/>
    </font>
    <font>
      <i/>
      <sz val="11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10"/>
      <name val="Arial"/>
      <family val="2"/>
    </font>
    <font>
      <i/>
      <sz val="11"/>
      <color indexed="10"/>
      <name val="Calibri"/>
      <family val="2"/>
    </font>
    <font>
      <b/>
      <sz val="11"/>
      <color indexed="22"/>
      <name val="Calibri"/>
      <family val="2"/>
    </font>
    <font>
      <sz val="10"/>
      <color indexed="22"/>
      <name val="Arial Cyr"/>
      <family val="0"/>
    </font>
    <font>
      <b/>
      <sz val="16"/>
      <color indexed="22"/>
      <name val="Calibri"/>
      <family val="2"/>
    </font>
    <font>
      <b/>
      <sz val="20"/>
      <color indexed="8"/>
      <name val="Calibri"/>
      <family val="2"/>
    </font>
    <font>
      <b/>
      <sz val="10"/>
      <color indexed="22"/>
      <name val="Arial"/>
      <family val="2"/>
    </font>
    <font>
      <sz val="8"/>
      <name val="Tahoma"/>
      <family val="2"/>
    </font>
    <font>
      <sz val="54"/>
      <color indexed="9"/>
      <name val="Calibri"/>
      <family val="2"/>
    </font>
    <font>
      <sz val="44"/>
      <color indexed="9"/>
      <name val="Cambria"/>
      <family val="1"/>
    </font>
    <font>
      <b/>
      <sz val="18"/>
      <color indexed="8"/>
      <name val="Calibri"/>
      <family val="2"/>
    </font>
    <font>
      <b/>
      <sz val="14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1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  <font>
      <b/>
      <sz val="14"/>
      <color theme="0" tint="-0.4999699890613556"/>
      <name val="Calibri"/>
      <family val="2"/>
    </font>
    <font>
      <b/>
      <sz val="20"/>
      <color theme="0" tint="-0.4999699890613556"/>
      <name val="Calibri"/>
      <family val="2"/>
    </font>
    <font>
      <i/>
      <sz val="11"/>
      <color theme="0"/>
      <name val="Calibri"/>
      <family val="2"/>
    </font>
    <font>
      <b/>
      <sz val="16"/>
      <color theme="0"/>
      <name val="Calibri"/>
      <family val="2"/>
    </font>
    <font>
      <sz val="10"/>
      <color theme="0"/>
      <name val="Arial Cyr"/>
      <family val="0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i/>
      <sz val="11"/>
      <color rgb="FFFF0000"/>
      <name val="Calibri"/>
      <family val="2"/>
    </font>
    <font>
      <b/>
      <sz val="11"/>
      <color theme="0" tint="-0.04997999966144562"/>
      <name val="Calibri"/>
      <family val="2"/>
    </font>
    <font>
      <sz val="10"/>
      <color theme="0" tint="-0.04997999966144562"/>
      <name val="Arial Cyr"/>
      <family val="0"/>
    </font>
    <font>
      <b/>
      <sz val="16"/>
      <color theme="0" tint="-0.04997999966144562"/>
      <name val="Calibri"/>
      <family val="2"/>
    </font>
    <font>
      <sz val="11"/>
      <color rgb="FF222222"/>
      <name val="Calibri"/>
      <family val="2"/>
    </font>
    <font>
      <b/>
      <sz val="10"/>
      <color theme="0" tint="-0.04997999966144562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6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10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0" fontId="7" fillId="33" borderId="0" xfId="0" applyNumberFormat="1" applyFont="1" applyFill="1" applyBorder="1" applyAlignment="1">
      <alignment/>
    </xf>
    <xf numFmtId="9" fontId="7" fillId="33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0" fillId="6" borderId="0" xfId="0" applyFill="1" applyAlignment="1">
      <alignment/>
    </xf>
    <xf numFmtId="0" fontId="3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10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10" fontId="0" fillId="34" borderId="0" xfId="0" applyNumberFormat="1" applyFill="1" applyBorder="1" applyAlignment="1">
      <alignment/>
    </xf>
    <xf numFmtId="0" fontId="71" fillId="0" borderId="0" xfId="0" applyFont="1" applyBorder="1" applyAlignment="1">
      <alignment/>
    </xf>
    <xf numFmtId="0" fontId="88" fillId="0" borderId="0" xfId="0" applyFont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10" fontId="1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  <xf numFmtId="1" fontId="0" fillId="34" borderId="0" xfId="0" applyNumberFormat="1" applyFill="1" applyAlignment="1">
      <alignment/>
    </xf>
    <xf numFmtId="10" fontId="1" fillId="34" borderId="0" xfId="0" applyNumberFormat="1" applyFont="1" applyFill="1" applyBorder="1" applyAlignment="1">
      <alignment horizontal="right"/>
    </xf>
    <xf numFmtId="10" fontId="16" fillId="34" borderId="0" xfId="0" applyNumberFormat="1" applyFont="1" applyFill="1" applyBorder="1" applyAlignment="1">
      <alignment horizontal="right" vertical="center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 horizontal="left" vertical="center"/>
    </xf>
    <xf numFmtId="0" fontId="8" fillId="34" borderId="0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10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10" fontId="1" fillId="34" borderId="0" xfId="0" applyNumberFormat="1" applyFont="1" applyFill="1" applyBorder="1" applyAlignment="1">
      <alignment horizontal="center"/>
    </xf>
    <xf numFmtId="10" fontId="6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14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3" fontId="6" fillId="34" borderId="0" xfId="0" applyNumberFormat="1" applyFont="1" applyFill="1" applyAlignment="1">
      <alignment horizontal="right"/>
    </xf>
    <xf numFmtId="10" fontId="6" fillId="34" borderId="0" xfId="0" applyNumberFormat="1" applyFont="1" applyFill="1" applyBorder="1" applyAlignment="1">
      <alignment/>
    </xf>
    <xf numFmtId="9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171" fontId="1" fillId="34" borderId="0" xfId="0" applyNumberFormat="1" applyFont="1" applyFill="1" applyAlignment="1">
      <alignment/>
    </xf>
    <xf numFmtId="171" fontId="6" fillId="34" borderId="0" xfId="0" applyNumberFormat="1" applyFont="1" applyFill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9" fontId="6" fillId="34" borderId="0" xfId="0" applyNumberFormat="1" applyFont="1" applyFill="1" applyAlignment="1">
      <alignment horizontal="center"/>
    </xf>
    <xf numFmtId="9" fontId="1" fillId="34" borderId="0" xfId="0" applyNumberFormat="1" applyFont="1" applyFill="1" applyAlignment="1">
      <alignment horizontal="center"/>
    </xf>
    <xf numFmtId="164" fontId="1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left"/>
    </xf>
    <xf numFmtId="0" fontId="13" fillId="34" borderId="0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2" fontId="6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9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NumberForma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1" fillId="34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1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vertical="center" wrapText="1"/>
    </xf>
    <xf numFmtId="1" fontId="0" fillId="34" borderId="0" xfId="0" applyNumberFormat="1" applyFill="1" applyBorder="1" applyAlignment="1">
      <alignment/>
    </xf>
    <xf numFmtId="1" fontId="8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89" fillId="34" borderId="0" xfId="0" applyNumberFormat="1" applyFont="1" applyFill="1" applyBorder="1" applyAlignment="1">
      <alignment/>
    </xf>
    <xf numFmtId="0" fontId="89" fillId="34" borderId="0" xfId="0" applyFont="1" applyFill="1" applyAlignment="1">
      <alignment/>
    </xf>
    <xf numFmtId="0" fontId="0" fillId="10" borderId="0" xfId="0" applyFill="1" applyAlignment="1">
      <alignment/>
    </xf>
    <xf numFmtId="165" fontId="1" fillId="34" borderId="0" xfId="0" applyNumberFormat="1" applyFont="1" applyFill="1" applyBorder="1" applyAlignment="1">
      <alignment/>
    </xf>
    <xf numFmtId="0" fontId="27" fillId="34" borderId="0" xfId="0" applyFont="1" applyFill="1" applyBorder="1" applyAlignment="1">
      <alignment/>
    </xf>
    <xf numFmtId="165" fontId="28" fillId="34" borderId="0" xfId="0" applyNumberFormat="1" applyFont="1" applyFill="1" applyBorder="1" applyAlignment="1">
      <alignment/>
    </xf>
    <xf numFmtId="165" fontId="1" fillId="34" borderId="0" xfId="0" applyNumberFormat="1" applyFont="1" applyFill="1" applyAlignment="1">
      <alignment horizontal="right"/>
    </xf>
    <xf numFmtId="1" fontId="6" fillId="34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6" fillId="35" borderId="0" xfId="0" applyFont="1" applyFill="1" applyBorder="1" applyAlignment="1">
      <alignment/>
    </xf>
    <xf numFmtId="10" fontId="1" fillId="35" borderId="0" xfId="0" applyNumberFormat="1" applyFont="1" applyFill="1" applyBorder="1" applyAlignment="1">
      <alignment/>
    </xf>
    <xf numFmtId="10" fontId="0" fillId="35" borderId="0" xfId="0" applyNumberFormat="1" applyFill="1" applyBorder="1" applyAlignment="1">
      <alignment/>
    </xf>
    <xf numFmtId="10" fontId="16" fillId="35" borderId="0" xfId="0" applyNumberFormat="1" applyFont="1" applyFill="1" applyBorder="1" applyAlignment="1">
      <alignment/>
    </xf>
    <xf numFmtId="0" fontId="71" fillId="35" borderId="0" xfId="0" applyFont="1" applyFill="1" applyAlignment="1">
      <alignment/>
    </xf>
    <xf numFmtId="165" fontId="4" fillId="35" borderId="0" xfId="0" applyNumberFormat="1" applyFont="1" applyFill="1" applyBorder="1" applyAlignment="1">
      <alignment horizontal="center"/>
    </xf>
    <xf numFmtId="3" fontId="53" fillId="34" borderId="0" xfId="0" applyNumberFormat="1" applyFont="1" applyFill="1" applyBorder="1" applyAlignment="1">
      <alignment/>
    </xf>
    <xf numFmtId="165" fontId="90" fillId="34" borderId="0" xfId="0" applyNumberFormat="1" applyFont="1" applyFill="1" applyBorder="1" applyAlignment="1">
      <alignment/>
    </xf>
    <xf numFmtId="0" fontId="91" fillId="0" borderId="0" xfId="0" applyFont="1" applyAlignment="1">
      <alignment horizontal="left"/>
    </xf>
    <xf numFmtId="0" fontId="0" fillId="36" borderId="0" xfId="0" applyFill="1" applyAlignment="1">
      <alignment/>
    </xf>
    <xf numFmtId="0" fontId="29" fillId="35" borderId="0" xfId="0" applyFont="1" applyFill="1" applyBorder="1" applyAlignment="1">
      <alignment horizontal="left"/>
    </xf>
    <xf numFmtId="0" fontId="92" fillId="0" borderId="0" xfId="0" applyFont="1" applyAlignment="1">
      <alignment horizontal="center" vertical="center" textRotation="90"/>
    </xf>
    <xf numFmtId="3" fontId="4" fillId="35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16" borderId="0" xfId="0" applyFill="1" applyAlignment="1">
      <alignment/>
    </xf>
    <xf numFmtId="0" fontId="28" fillId="16" borderId="0" xfId="0" applyFont="1" applyFill="1" applyBorder="1" applyAlignment="1">
      <alignment vertical="center"/>
    </xf>
    <xf numFmtId="0" fontId="28" fillId="1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165" fontId="1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 vertical="center" wrapText="1"/>
    </xf>
    <xf numFmtId="0" fontId="6" fillId="34" borderId="0" xfId="0" applyFont="1" applyFill="1" applyBorder="1" applyAlignment="1">
      <alignment horizontal="center"/>
    </xf>
    <xf numFmtId="10" fontId="0" fillId="34" borderId="0" xfId="0" applyNumberFormat="1" applyFill="1" applyAlignment="1">
      <alignment/>
    </xf>
    <xf numFmtId="0" fontId="0" fillId="34" borderId="0" xfId="0" applyFill="1" applyBorder="1" applyAlignment="1">
      <alignment horizontal="center" vertical="center"/>
    </xf>
    <xf numFmtId="10" fontId="7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1" fontId="7" fillId="34" borderId="0" xfId="0" applyNumberFormat="1" applyFont="1" applyFill="1" applyAlignment="1">
      <alignment/>
    </xf>
    <xf numFmtId="10" fontId="16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3" fillId="34" borderId="0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64" fontId="80" fillId="34" borderId="0" xfId="0" applyNumberFormat="1" applyFont="1" applyFill="1" applyBorder="1" applyAlignment="1">
      <alignment/>
    </xf>
    <xf numFmtId="0" fontId="94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/>
    </xf>
    <xf numFmtId="0" fontId="80" fillId="34" borderId="0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95" fillId="34" borderId="0" xfId="0" applyFont="1" applyFill="1" applyBorder="1" applyAlignment="1">
      <alignment/>
    </xf>
    <xf numFmtId="0" fontId="16" fillId="34" borderId="0" xfId="0" applyNumberFormat="1" applyFont="1" applyFill="1" applyBorder="1" applyAlignment="1">
      <alignment/>
    </xf>
    <xf numFmtId="164" fontId="0" fillId="34" borderId="0" xfId="0" applyNumberFormat="1" applyFont="1" applyFill="1" applyAlignment="1">
      <alignment/>
    </xf>
    <xf numFmtId="0" fontId="7" fillId="34" borderId="0" xfId="0" applyFont="1" applyFill="1" applyAlignment="1">
      <alignment horizontal="center"/>
    </xf>
    <xf numFmtId="0" fontId="79" fillId="34" borderId="0" xfId="0" applyFont="1" applyFill="1" applyBorder="1" applyAlignment="1">
      <alignment/>
    </xf>
    <xf numFmtId="0" fontId="79" fillId="34" borderId="0" xfId="0" applyFont="1" applyFill="1" applyAlignment="1">
      <alignment horizontal="center"/>
    </xf>
    <xf numFmtId="9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9" fillId="0" borderId="14" xfId="0" applyFont="1" applyFill="1" applyBorder="1" applyAlignment="1">
      <alignment/>
    </xf>
    <xf numFmtId="0" fontId="79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0" fontId="0" fillId="34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10" fontId="7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172" fontId="1" fillId="34" borderId="0" xfId="0" applyNumberFormat="1" applyFont="1" applyFill="1" applyBorder="1" applyAlignment="1">
      <alignment/>
    </xf>
    <xf numFmtId="0" fontId="6" fillId="16" borderId="16" xfId="0" applyFont="1" applyFill="1" applyBorder="1" applyAlignment="1">
      <alignment/>
    </xf>
    <xf numFmtId="165" fontId="89" fillId="34" borderId="0" xfId="0" applyNumberFormat="1" applyFont="1" applyFill="1" applyAlignment="1">
      <alignment/>
    </xf>
    <xf numFmtId="10" fontId="89" fillId="34" borderId="0" xfId="0" applyNumberFormat="1" applyFont="1" applyFill="1" applyAlignment="1">
      <alignment/>
    </xf>
    <xf numFmtId="0" fontId="89" fillId="34" borderId="0" xfId="0" applyFont="1" applyFill="1" applyAlignment="1">
      <alignment horizontal="right" wrapText="1"/>
    </xf>
    <xf numFmtId="164" fontId="89" fillId="34" borderId="0" xfId="0" applyNumberFormat="1" applyFont="1" applyFill="1" applyAlignment="1">
      <alignment/>
    </xf>
    <xf numFmtId="9" fontId="89" fillId="34" borderId="0" xfId="56" applyFont="1" applyFill="1" applyAlignment="1">
      <alignment/>
    </xf>
    <xf numFmtId="0" fontId="89" fillId="34" borderId="0" xfId="0" applyFont="1" applyFill="1" applyAlignment="1">
      <alignment horizontal="right"/>
    </xf>
    <xf numFmtId="1" fontId="89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79" fillId="0" borderId="11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 vertical="center"/>
    </xf>
    <xf numFmtId="1" fontId="1" fillId="34" borderId="0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165" fontId="86" fillId="0" borderId="0" xfId="0" applyNumberFormat="1" applyFont="1" applyAlignment="1">
      <alignment/>
    </xf>
    <xf numFmtId="0" fontId="96" fillId="0" borderId="0" xfId="0" applyFont="1" applyAlignment="1">
      <alignment/>
    </xf>
    <xf numFmtId="0" fontId="86" fillId="35" borderId="0" xfId="0" applyFont="1" applyFill="1" applyBorder="1" applyAlignment="1">
      <alignment/>
    </xf>
    <xf numFmtId="0" fontId="86" fillId="0" borderId="0" xfId="0" applyFont="1" applyAlignment="1">
      <alignment/>
    </xf>
    <xf numFmtId="10" fontId="86" fillId="0" borderId="0" xfId="0" applyNumberFormat="1" applyFont="1" applyAlignment="1">
      <alignment/>
    </xf>
    <xf numFmtId="10" fontId="86" fillId="0" borderId="0" xfId="0" applyNumberFormat="1" applyFont="1" applyAlignment="1">
      <alignment/>
    </xf>
    <xf numFmtId="10" fontId="71" fillId="35" borderId="0" xfId="0" applyNumberFormat="1" applyFont="1" applyFill="1" applyBorder="1" applyAlignment="1">
      <alignment/>
    </xf>
    <xf numFmtId="0" fontId="71" fillId="0" borderId="0" xfId="0" applyFont="1" applyAlignment="1">
      <alignment/>
    </xf>
    <xf numFmtId="10" fontId="71" fillId="35" borderId="0" xfId="0" applyNumberFormat="1" applyFont="1" applyFill="1" applyBorder="1" applyAlignment="1">
      <alignment/>
    </xf>
    <xf numFmtId="10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0" fontId="71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/>
    </xf>
    <xf numFmtId="10" fontId="71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165" fontId="71" fillId="0" borderId="0" xfId="0" applyNumberFormat="1" applyFont="1" applyFill="1" applyBorder="1" applyAlignment="1">
      <alignment/>
    </xf>
    <xf numFmtId="10" fontId="71" fillId="0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10" fontId="86" fillId="35" borderId="0" xfId="0" applyNumberFormat="1" applyFont="1" applyFill="1" applyBorder="1" applyAlignment="1">
      <alignment/>
    </xf>
    <xf numFmtId="0" fontId="86" fillId="35" borderId="0" xfId="0" applyFont="1" applyFill="1" applyBorder="1" applyAlignment="1">
      <alignment/>
    </xf>
    <xf numFmtId="0" fontId="86" fillId="0" borderId="0" xfId="0" applyFont="1" applyFill="1" applyAlignment="1">
      <alignment/>
    </xf>
    <xf numFmtId="10" fontId="86" fillId="0" borderId="0" xfId="0" applyNumberFormat="1" applyFont="1" applyFill="1" applyAlignment="1">
      <alignment/>
    </xf>
    <xf numFmtId="0" fontId="98" fillId="0" borderId="0" xfId="0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71" fillId="35" borderId="0" xfId="0" applyFont="1" applyFill="1" applyBorder="1" applyAlignment="1">
      <alignment/>
    </xf>
    <xf numFmtId="164" fontId="71" fillId="35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0" fontId="99" fillId="34" borderId="0" xfId="0" applyNumberFormat="1" applyFont="1" applyFill="1" applyBorder="1" applyAlignment="1">
      <alignment/>
    </xf>
    <xf numFmtId="9" fontId="1" fillId="35" borderId="0" xfId="0" applyNumberFormat="1" applyFont="1" applyFill="1" applyBorder="1" applyAlignment="1">
      <alignment/>
    </xf>
    <xf numFmtId="9" fontId="90" fillId="34" borderId="0" xfId="56" applyFont="1" applyFill="1" applyBorder="1" applyAlignment="1">
      <alignment/>
    </xf>
    <xf numFmtId="0" fontId="99" fillId="34" borderId="0" xfId="0" applyFont="1" applyFill="1" applyBorder="1" applyAlignment="1">
      <alignment/>
    </xf>
    <xf numFmtId="1" fontId="89" fillId="34" borderId="0" xfId="0" applyNumberFormat="1" applyFont="1" applyFill="1" applyBorder="1" applyAlignment="1">
      <alignment/>
    </xf>
    <xf numFmtId="0" fontId="100" fillId="34" borderId="0" xfId="0" applyFont="1" applyFill="1" applyBorder="1" applyAlignment="1">
      <alignment/>
    </xf>
    <xf numFmtId="1" fontId="89" fillId="34" borderId="0" xfId="0" applyNumberFormat="1" applyFont="1" applyFill="1" applyBorder="1" applyAlignment="1">
      <alignment/>
    </xf>
    <xf numFmtId="10" fontId="89" fillId="34" borderId="0" xfId="0" applyNumberFormat="1" applyFont="1" applyFill="1" applyBorder="1" applyAlignment="1">
      <alignment/>
    </xf>
    <xf numFmtId="177" fontId="89" fillId="34" borderId="0" xfId="0" applyNumberFormat="1" applyFont="1" applyFill="1" applyBorder="1" applyAlignment="1">
      <alignment/>
    </xf>
    <xf numFmtId="9" fontId="89" fillId="34" borderId="0" xfId="0" applyNumberFormat="1" applyFont="1" applyFill="1" applyAlignment="1">
      <alignment/>
    </xf>
    <xf numFmtId="165" fontId="89" fillId="34" borderId="0" xfId="56" applyNumberFormat="1" applyFont="1" applyFill="1" applyAlignment="1">
      <alignment/>
    </xf>
    <xf numFmtId="0" fontId="1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92" fillId="0" borderId="0" xfId="0" applyFont="1" applyAlignment="1">
      <alignment horizontal="center" vertical="center" textRotation="90"/>
    </xf>
    <xf numFmtId="3" fontId="101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0" fontId="89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10" fontId="0" fillId="34" borderId="0" xfId="0" applyNumberFormat="1" applyFill="1" applyBorder="1" applyAlignment="1">
      <alignment horizontal="center"/>
    </xf>
    <xf numFmtId="0" fontId="89" fillId="34" borderId="0" xfId="0" applyFont="1" applyFill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0" fontId="89" fillId="34" borderId="0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79" fillId="16" borderId="19" xfId="0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5" fontId="6" fillId="34" borderId="0" xfId="0" applyNumberFormat="1" applyFont="1" applyFill="1" applyAlignment="1">
      <alignment/>
    </xf>
    <xf numFmtId="165" fontId="6" fillId="34" borderId="0" xfId="0" applyNumberFormat="1" applyFont="1" applyFill="1" applyAlignment="1">
      <alignment horizontal="center"/>
    </xf>
    <xf numFmtId="165" fontId="71" fillId="34" borderId="0" xfId="0" applyNumberFormat="1" applyFont="1" applyFill="1" applyAlignment="1">
      <alignment/>
    </xf>
    <xf numFmtId="165" fontId="71" fillId="0" borderId="0" xfId="0" applyNumberFormat="1" applyFont="1" applyBorder="1" applyAlignment="1">
      <alignment/>
    </xf>
    <xf numFmtId="0" fontId="89" fillId="34" borderId="0" xfId="0" applyFont="1" applyFill="1" applyAlignment="1">
      <alignment wrapText="1"/>
    </xf>
    <xf numFmtId="0" fontId="1" fillId="0" borderId="1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10" fontId="1" fillId="34" borderId="0" xfId="0" applyNumberFormat="1" applyFont="1" applyFill="1" applyAlignment="1">
      <alignment/>
    </xf>
    <xf numFmtId="0" fontId="1" fillId="34" borderId="0" xfId="0" applyFont="1" applyFill="1" applyBorder="1" applyAlignment="1">
      <alignment horizontal="center"/>
    </xf>
    <xf numFmtId="10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0" fontId="1" fillId="34" borderId="0" xfId="0" applyNumberFormat="1" applyFont="1" applyFill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3" fontId="30" fillId="34" borderId="0" xfId="0" applyNumberFormat="1" applyFont="1" applyFill="1" applyAlignment="1">
      <alignment/>
    </xf>
    <xf numFmtId="165" fontId="1" fillId="0" borderId="21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/>
    </xf>
    <xf numFmtId="10" fontId="1" fillId="0" borderId="2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9" fillId="16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/>
    </xf>
    <xf numFmtId="10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0" fontId="1" fillId="0" borderId="12" xfId="0" applyNumberFormat="1" applyFont="1" applyFill="1" applyBorder="1" applyAlignment="1">
      <alignment horizontal="right"/>
    </xf>
    <xf numFmtId="10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0" fontId="6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65" fontId="1" fillId="34" borderId="0" xfId="0" applyNumberFormat="1" applyFont="1" applyFill="1" applyAlignment="1">
      <alignment horizontal="right"/>
    </xf>
    <xf numFmtId="3" fontId="6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/>
    </xf>
    <xf numFmtId="1" fontId="0" fillId="34" borderId="0" xfId="0" applyNumberFormat="1" applyFont="1" applyFill="1" applyAlignment="1">
      <alignment/>
    </xf>
    <xf numFmtId="10" fontId="0" fillId="34" borderId="0" xfId="0" applyNumberFormat="1" applyFont="1" applyFill="1" applyAlignment="1">
      <alignment/>
    </xf>
    <xf numFmtId="1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1" fontId="1" fillId="34" borderId="0" xfId="0" applyNumberFormat="1" applyFont="1" applyFill="1" applyBorder="1" applyAlignment="1">
      <alignment/>
    </xf>
    <xf numFmtId="10" fontId="1" fillId="34" borderId="0" xfId="0" applyNumberFormat="1" applyFont="1" applyFill="1" applyBorder="1" applyAlignment="1">
      <alignment/>
    </xf>
    <xf numFmtId="10" fontId="1" fillId="34" borderId="0" xfId="0" applyNumberFormat="1" applyFont="1" applyFill="1" applyBorder="1" applyAlignment="1">
      <alignment horizontal="center"/>
    </xf>
    <xf numFmtId="10" fontId="1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10" fontId="1" fillId="34" borderId="0" xfId="0" applyNumberFormat="1" applyFont="1" applyFill="1" applyBorder="1" applyAlignment="1">
      <alignment horizontal="right"/>
    </xf>
    <xf numFmtId="10" fontId="16" fillId="34" borderId="0" xfId="0" applyNumberFormat="1" applyFont="1" applyFill="1" applyBorder="1" applyAlignment="1">
      <alignment horizontal="right" vertical="center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0" fontId="0" fillId="34" borderId="0" xfId="0" applyNumberFormat="1" applyFont="1" applyFill="1" applyBorder="1" applyAlignment="1">
      <alignment/>
    </xf>
    <xf numFmtId="1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10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89" fillId="34" borderId="0" xfId="0" applyFont="1" applyFill="1" applyAlignment="1">
      <alignment/>
    </xf>
    <xf numFmtId="10" fontId="89" fillId="34" borderId="0" xfId="0" applyNumberFormat="1" applyFont="1" applyFill="1" applyAlignment="1">
      <alignment/>
    </xf>
    <xf numFmtId="165" fontId="89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3" fontId="1" fillId="0" borderId="12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02" fillId="0" borderId="10" xfId="0" applyFont="1" applyFill="1" applyBorder="1" applyAlignment="1">
      <alignment wrapText="1"/>
    </xf>
    <xf numFmtId="0" fontId="102" fillId="0" borderId="0" xfId="0" applyFont="1" applyFill="1" applyBorder="1" applyAlignment="1">
      <alignment wrapText="1"/>
    </xf>
    <xf numFmtId="0" fontId="102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1" fillId="0" borderId="25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0" fontId="0" fillId="0" borderId="12" xfId="56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79" fillId="17" borderId="26" xfId="0" applyFont="1" applyFill="1" applyBorder="1" applyAlignment="1">
      <alignment horizontal="left"/>
    </xf>
    <xf numFmtId="9" fontId="89" fillId="34" borderId="0" xfId="0" applyNumberFormat="1" applyFont="1" applyFill="1" applyAlignment="1">
      <alignment/>
    </xf>
    <xf numFmtId="0" fontId="99" fillId="34" borderId="0" xfId="0" applyFont="1" applyFill="1" applyBorder="1" applyAlignment="1">
      <alignment horizontal="center"/>
    </xf>
    <xf numFmtId="0" fontId="99" fillId="34" borderId="0" xfId="0" applyFont="1" applyFill="1" applyAlignment="1">
      <alignment horizontal="right"/>
    </xf>
    <xf numFmtId="0" fontId="89" fillId="34" borderId="0" xfId="0" applyFont="1" applyFill="1" applyAlignment="1">
      <alignment horizontal="center"/>
    </xf>
    <xf numFmtId="1" fontId="89" fillId="34" borderId="0" xfId="0" applyNumberFormat="1" applyFont="1" applyFill="1" applyBorder="1" applyAlignment="1">
      <alignment horizontal="center" vertical="center"/>
    </xf>
    <xf numFmtId="1" fontId="89" fillId="34" borderId="0" xfId="0" applyNumberFormat="1" applyFont="1" applyFill="1" applyAlignment="1">
      <alignment horizontal="center" vertical="center"/>
    </xf>
    <xf numFmtId="2" fontId="1" fillId="34" borderId="0" xfId="0" applyNumberFormat="1" applyFont="1" applyFill="1" applyBorder="1" applyAlignment="1">
      <alignment/>
    </xf>
    <xf numFmtId="0" fontId="79" fillId="16" borderId="27" xfId="0" applyFont="1" applyFill="1" applyBorder="1" applyAlignment="1" applyProtection="1">
      <alignment horizontal="center"/>
      <protection/>
    </xf>
    <xf numFmtId="0" fontId="79" fillId="16" borderId="28" xfId="0" applyFont="1" applyFill="1" applyBorder="1" applyAlignment="1" applyProtection="1">
      <alignment horizontal="center"/>
      <protection/>
    </xf>
    <xf numFmtId="0" fontId="79" fillId="16" borderId="29" xfId="0" applyFont="1" applyFill="1" applyBorder="1" applyAlignment="1" applyProtection="1">
      <alignment horizontal="center"/>
      <protection/>
    </xf>
    <xf numFmtId="0" fontId="79" fillId="16" borderId="19" xfId="0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0" fontId="79" fillId="37" borderId="29" xfId="0" applyFont="1" applyFill="1" applyBorder="1" applyAlignment="1">
      <alignment horizontal="center"/>
    </xf>
    <xf numFmtId="0" fontId="79" fillId="37" borderId="27" xfId="0" applyFont="1" applyFill="1" applyBorder="1" applyAlignment="1">
      <alignment horizontal="left"/>
    </xf>
    <xf numFmtId="0" fontId="79" fillId="37" borderId="27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9" fillId="37" borderId="28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right"/>
    </xf>
    <xf numFmtId="10" fontId="0" fillId="0" borderId="22" xfId="56" applyNumberFormat="1" applyFont="1" applyFill="1" applyBorder="1" applyAlignment="1">
      <alignment/>
    </xf>
    <xf numFmtId="10" fontId="0" fillId="0" borderId="25" xfId="56" applyNumberFormat="1" applyFont="1" applyFill="1" applyBorder="1" applyAlignment="1">
      <alignment/>
    </xf>
    <xf numFmtId="165" fontId="1" fillId="0" borderId="31" xfId="0" applyNumberFormat="1" applyFont="1" applyFill="1" applyBorder="1" applyAlignment="1">
      <alignment/>
    </xf>
    <xf numFmtId="0" fontId="79" fillId="17" borderId="29" xfId="0" applyFont="1" applyFill="1" applyBorder="1" applyAlignment="1">
      <alignment horizontal="center"/>
    </xf>
    <xf numFmtId="0" fontId="79" fillId="17" borderId="27" xfId="0" applyFont="1" applyFill="1" applyBorder="1" applyAlignment="1">
      <alignment horizontal="left"/>
    </xf>
    <xf numFmtId="0" fontId="79" fillId="17" borderId="27" xfId="0" applyFont="1" applyFill="1" applyBorder="1" applyAlignment="1">
      <alignment horizontal="center"/>
    </xf>
    <xf numFmtId="0" fontId="79" fillId="17" borderId="23" xfId="0" applyFont="1" applyFill="1" applyBorder="1" applyAlignment="1">
      <alignment horizontal="center"/>
    </xf>
    <xf numFmtId="0" fontId="79" fillId="17" borderId="32" xfId="0" applyFont="1" applyFill="1" applyBorder="1" applyAlignment="1">
      <alignment horizontal="center"/>
    </xf>
    <xf numFmtId="0" fontId="79" fillId="17" borderId="19" xfId="0" applyFont="1" applyFill="1" applyBorder="1" applyAlignment="1">
      <alignment horizontal="center"/>
    </xf>
    <xf numFmtId="0" fontId="79" fillId="16" borderId="32" xfId="0" applyFont="1" applyFill="1" applyBorder="1" applyAlignment="1">
      <alignment horizontal="center"/>
    </xf>
    <xf numFmtId="0" fontId="79" fillId="16" borderId="32" xfId="0" applyFont="1" applyFill="1" applyBorder="1" applyAlignment="1" applyProtection="1">
      <alignment horizontal="center"/>
      <protection/>
    </xf>
    <xf numFmtId="0" fontId="79" fillId="16" borderId="27" xfId="0" applyFont="1" applyFill="1" applyBorder="1" applyAlignment="1">
      <alignment horizontal="left"/>
    </xf>
    <xf numFmtId="0" fontId="79" fillId="16" borderId="27" xfId="0" applyFont="1" applyFill="1" applyBorder="1" applyAlignment="1" applyProtection="1">
      <alignment horizontal="left"/>
      <protection/>
    </xf>
    <xf numFmtId="165" fontId="1" fillId="0" borderId="3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3" fontId="0" fillId="0" borderId="10" xfId="56" applyNumberFormat="1" applyFont="1" applyFill="1" applyBorder="1" applyAlignment="1">
      <alignment/>
    </xf>
    <xf numFmtId="3" fontId="0" fillId="0" borderId="0" xfId="56" applyNumberFormat="1" applyFont="1" applyFill="1" applyBorder="1" applyAlignment="1">
      <alignment/>
    </xf>
    <xf numFmtId="10" fontId="1" fillId="0" borderId="13" xfId="0" applyNumberFormat="1" applyFont="1" applyFill="1" applyBorder="1" applyAlignment="1">
      <alignment/>
    </xf>
    <xf numFmtId="10" fontId="1" fillId="0" borderId="25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 horizontal="right"/>
    </xf>
    <xf numFmtId="0" fontId="79" fillId="18" borderId="32" xfId="0" applyFont="1" applyFill="1" applyBorder="1" applyAlignment="1">
      <alignment horizontal="center"/>
    </xf>
    <xf numFmtId="0" fontId="79" fillId="18" borderId="27" xfId="0" applyFont="1" applyFill="1" applyBorder="1" applyAlignment="1">
      <alignment horizontal="left"/>
    </xf>
    <xf numFmtId="0" fontId="79" fillId="18" borderId="19" xfId="0" applyFont="1" applyFill="1" applyBorder="1" applyAlignment="1">
      <alignment horizontal="center"/>
    </xf>
    <xf numFmtId="0" fontId="79" fillId="18" borderId="29" xfId="0" applyFont="1" applyFill="1" applyBorder="1" applyAlignment="1">
      <alignment horizontal="center"/>
    </xf>
    <xf numFmtId="0" fontId="79" fillId="18" borderId="27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25" xfId="0" applyNumberFormat="1" applyFont="1" applyFill="1" applyBorder="1" applyAlignment="1">
      <alignment horizontal="right"/>
    </xf>
    <xf numFmtId="0" fontId="79" fillId="19" borderId="29" xfId="0" applyFont="1" applyFill="1" applyBorder="1" applyAlignment="1">
      <alignment horizontal="center"/>
    </xf>
    <xf numFmtId="0" fontId="79" fillId="19" borderId="27" xfId="0" applyFont="1" applyFill="1" applyBorder="1" applyAlignment="1">
      <alignment horizontal="left"/>
    </xf>
    <xf numFmtId="0" fontId="79" fillId="19" borderId="19" xfId="0" applyFont="1" applyFill="1" applyBorder="1" applyAlignment="1">
      <alignment horizontal="center"/>
    </xf>
    <xf numFmtId="0" fontId="79" fillId="19" borderId="27" xfId="0" applyFont="1" applyFill="1" applyBorder="1" applyAlignment="1">
      <alignment horizontal="center"/>
    </xf>
    <xf numFmtId="0" fontId="79" fillId="19" borderId="28" xfId="0" applyFont="1" applyFill="1" applyBorder="1" applyAlignment="1">
      <alignment horizontal="center"/>
    </xf>
    <xf numFmtId="0" fontId="79" fillId="19" borderId="30" xfId="0" applyFont="1" applyFill="1" applyBorder="1" applyAlignment="1">
      <alignment horizontal="center"/>
    </xf>
    <xf numFmtId="0" fontId="79" fillId="18" borderId="28" xfId="0" applyFont="1" applyFill="1" applyBorder="1" applyAlignment="1">
      <alignment horizontal="center"/>
    </xf>
    <xf numFmtId="0" fontId="79" fillId="18" borderId="30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65" fontId="16" fillId="0" borderId="12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 horizontal="right"/>
    </xf>
    <xf numFmtId="165" fontId="1" fillId="0" borderId="17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6" fillId="0" borderId="13" xfId="0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10" fontId="1" fillId="0" borderId="25" xfId="0" applyNumberFormat="1" applyFont="1" applyFill="1" applyBorder="1" applyAlignment="1">
      <alignment horizontal="right"/>
    </xf>
    <xf numFmtId="0" fontId="79" fillId="16" borderId="29" xfId="0" applyFont="1" applyFill="1" applyBorder="1" applyAlignment="1">
      <alignment horizontal="center"/>
    </xf>
    <xf numFmtId="0" fontId="79" fillId="16" borderId="19" xfId="0" applyFont="1" applyFill="1" applyBorder="1" applyAlignment="1">
      <alignment horizontal="center"/>
    </xf>
    <xf numFmtId="0" fontId="79" fillId="16" borderId="27" xfId="0" applyFont="1" applyFill="1" applyBorder="1" applyAlignment="1">
      <alignment horizontal="left"/>
    </xf>
    <xf numFmtId="0" fontId="79" fillId="16" borderId="27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165" fontId="6" fillId="16" borderId="19" xfId="0" applyNumberFormat="1" applyFont="1" applyFill="1" applyBorder="1" applyAlignment="1">
      <alignment/>
    </xf>
    <xf numFmtId="165" fontId="16" fillId="0" borderId="12" xfId="0" applyNumberFormat="1" applyFont="1" applyFill="1" applyBorder="1" applyAlignment="1">
      <alignment horizontal="right" vertical="center"/>
    </xf>
    <xf numFmtId="0" fontId="79" fillId="16" borderId="28" xfId="0" applyFont="1" applyFill="1" applyBorder="1" applyAlignment="1">
      <alignment horizontal="center"/>
    </xf>
    <xf numFmtId="0" fontId="79" fillId="16" borderId="30" xfId="0" applyFont="1" applyFill="1" applyBorder="1" applyAlignment="1">
      <alignment horizontal="center"/>
    </xf>
    <xf numFmtId="0" fontId="79" fillId="17" borderId="32" xfId="0" applyFont="1" applyFill="1" applyBorder="1" applyAlignment="1" quotePrefix="1">
      <alignment horizontal="center"/>
    </xf>
    <xf numFmtId="0" fontId="6" fillId="0" borderId="11" xfId="0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5" fontId="1" fillId="0" borderId="31" xfId="0" applyNumberFormat="1" applyFont="1" applyFill="1" applyBorder="1" applyAlignment="1" applyProtection="1">
      <alignment/>
      <protection/>
    </xf>
    <xf numFmtId="10" fontId="1" fillId="0" borderId="13" xfId="0" applyNumberFormat="1" applyFont="1" applyFill="1" applyBorder="1" applyAlignment="1" applyProtection="1">
      <alignment/>
      <protection/>
    </xf>
    <xf numFmtId="10" fontId="1" fillId="0" borderId="2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1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65" fontId="16" fillId="0" borderId="0" xfId="0" applyNumberFormat="1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89" fillId="35" borderId="0" xfId="0" applyFont="1" applyFill="1" applyBorder="1" applyAlignment="1">
      <alignment/>
    </xf>
    <xf numFmtId="0" fontId="103" fillId="0" borderId="0" xfId="0" applyFont="1" applyAlignment="1">
      <alignment/>
    </xf>
    <xf numFmtId="165" fontId="89" fillId="0" borderId="0" xfId="0" applyNumberFormat="1" applyFont="1" applyBorder="1" applyAlignment="1">
      <alignment/>
    </xf>
    <xf numFmtId="10" fontId="89" fillId="35" borderId="0" xfId="0" applyNumberFormat="1" applyFont="1" applyFill="1" applyBorder="1" applyAlignment="1">
      <alignment/>
    </xf>
    <xf numFmtId="2" fontId="89" fillId="0" borderId="0" xfId="0" applyNumberFormat="1" applyFont="1" applyAlignment="1">
      <alignment/>
    </xf>
    <xf numFmtId="0" fontId="71" fillId="35" borderId="0" xfId="0" applyFont="1" applyFill="1" applyBorder="1" applyAlignment="1">
      <alignment/>
    </xf>
    <xf numFmtId="164" fontId="80" fillId="0" borderId="0" xfId="0" applyNumberFormat="1" applyFont="1" applyFill="1" applyBorder="1" applyAlignment="1">
      <alignment/>
    </xf>
    <xf numFmtId="3" fontId="0" fillId="0" borderId="0" xfId="56" applyNumberFormat="1" applyFont="1" applyFill="1" applyBorder="1" applyAlignment="1">
      <alignment horizontal="right"/>
    </xf>
    <xf numFmtId="3" fontId="1" fillId="0" borderId="0" xfId="56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5" xfId="56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2" fontId="1" fillId="0" borderId="15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4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165" fontId="4" fillId="35" borderId="0" xfId="0" applyNumberFormat="1" applyFont="1" applyFill="1" applyBorder="1" applyAlignment="1">
      <alignment horizontal="center"/>
    </xf>
    <xf numFmtId="177" fontId="4" fillId="35" borderId="0" xfId="0" applyNumberFormat="1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64" fillId="36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left"/>
    </xf>
    <xf numFmtId="9" fontId="4" fillId="35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 wrapText="1"/>
    </xf>
    <xf numFmtId="0" fontId="104" fillId="34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 textRotation="90"/>
    </xf>
    <xf numFmtId="3" fontId="101" fillId="34" borderId="0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"/>
          <c:y val="0.15525"/>
          <c:w val="0.55625"/>
          <c:h val="0.81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'Профиль дилера 2014'!$G$139:$G$144</c:f>
              <c:strCache/>
            </c:strRef>
          </c:cat>
          <c:val>
            <c:numRef>
              <c:f>'Профиль дилера 2014'!$H$139:$H$144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0025"/>
          <c:w val="0.54825"/>
          <c:h val="0.76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7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'Кредитные продажи'!$R$206:$R$207</c:f>
              <c:strCache/>
            </c:strRef>
          </c:cat>
          <c:val>
            <c:numRef>
              <c:f>'Кредитные продажи'!$T$206:$T$207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375"/>
          <c:y val="0.382"/>
          <c:w val="0.27375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75"/>
          <c:w val="0.601"/>
          <c:h val="0.93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5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'Кредитные продажи БУ'!$R$186:$R$187</c:f>
              <c:strCache/>
            </c:strRef>
          </c:cat>
          <c:val>
            <c:numRef>
              <c:f>'Кредитные продажи БУ'!$T$186:$T$187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155"/>
          <c:y val="0.381"/>
          <c:w val="0.295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895"/>
          <c:w val="0.76075"/>
          <c:h val="0.8245"/>
        </c:manualLayout>
      </c:layout>
      <c:doughnutChart>
        <c:varyColors val="1"/>
        <c:ser>
          <c:idx val="0"/>
          <c:order val="0"/>
          <c:tx>
            <c:v>Доля БУ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'Корпоративные продажи'!$S$198:$S$199</c:f>
              <c:strCache/>
            </c:strRef>
          </c:cat>
          <c:val>
            <c:numRef>
              <c:f>'Корпоративные продажи'!$U$198:$U$199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895"/>
          <c:w val="0.76075"/>
          <c:h val="0.824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'Корпоративные продажи'!$S$195:$S$196</c:f>
              <c:strCache/>
            </c:strRef>
          </c:cat>
          <c:val>
            <c:numRef>
              <c:f>'Корпоративные продажи'!$U$195:$U$196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75"/>
          <c:y val="0.09225"/>
          <c:w val="0.471"/>
          <c:h val="0.8057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93A37A"/>
                  </a:gs>
                  <a:gs pos="80000">
                    <a:srgbClr val="C1D5A1"/>
                  </a:gs>
                  <a:gs pos="100000">
                    <a:srgbClr val="C2D7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Средняя цена нового автомобиля; 967 910 руб.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Средний чек</a:t>
                    </a: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на доп. оборудование; 36 227 руб.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Средний чек на услуги 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F&amp;I; 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25 303 руб.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'Средний чек'!$C$111:$C$113</c:f>
              <c:strCache/>
            </c:strRef>
          </c:cat>
          <c:val>
            <c:numRef>
              <c:f>'Средний чек'!$D$111:$D$113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175"/>
          <c:w val="0.97225"/>
          <c:h val="0.9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'Профиль дилера 2014'!$J$146</c:f>
              <c:strCache>
                <c:ptCount val="1"/>
                <c:pt idx="0">
                  <c:v>новые а/м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2014'!$J$147:$J$149</c:f>
              <c:numCache/>
            </c:numRef>
          </c:val>
        </c:ser>
        <c:ser>
          <c:idx val="3"/>
          <c:order val="1"/>
          <c:tx>
            <c:strRef>
              <c:f>'Профиль дилера 2014'!$K$146</c:f>
              <c:strCache>
                <c:ptCount val="1"/>
                <c:pt idx="0">
                  <c:v>а/м с пробегом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2014'!$K$147:$K$149</c:f>
              <c:numCache/>
            </c:numRef>
          </c:val>
        </c:ser>
        <c:ser>
          <c:idx val="4"/>
          <c:order val="2"/>
          <c:tx>
            <c:strRef>
              <c:f>'Профиль дилера 2014'!$L$146</c:f>
              <c:strCache>
                <c:ptCount val="1"/>
                <c:pt idx="0">
                  <c:v>услуги сервиса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2014'!$L$147:$L$149</c:f>
              <c:numCache/>
            </c:numRef>
          </c:val>
        </c:ser>
        <c:ser>
          <c:idx val="5"/>
          <c:order val="3"/>
          <c:tx>
            <c:strRef>
              <c:f>'Профиль дилера 2014'!$M$146</c:f>
              <c:strCache>
                <c:ptCount val="1"/>
                <c:pt idx="0">
                  <c:v>реализация запчастей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2014'!$M$147:$M$149</c:f>
              <c:numCache/>
            </c:numRef>
          </c:val>
        </c:ser>
        <c:ser>
          <c:idx val="0"/>
          <c:order val="4"/>
          <c:tx>
            <c:strRef>
              <c:f>'Профиль дилера 2014'!$N$146</c:f>
              <c:strCache>
                <c:ptCount val="1"/>
                <c:pt idx="0">
                  <c:v>прочее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2014'!$N$147:$N$149</c:f>
              <c:numCache/>
            </c:numRef>
          </c:val>
        </c:ser>
        <c:overlap val="-25"/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delete val="1"/>
        <c:majorTickMark val="out"/>
        <c:minorTickMark val="none"/>
        <c:tickLblPos val="none"/>
        <c:crossAx val="11989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3"/>
          <c:y val="0.007"/>
          <c:w val="0.87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7"/>
          <c:w val="0.60375"/>
          <c:h val="0.76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'Продажи авто с пробегом'!$T$218:$T$219</c:f>
              <c:strCache/>
            </c:strRef>
          </c:cat>
          <c:val>
            <c:numRef>
              <c:f>'Продажи авто с пробегом'!$V$218:$V$219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33825"/>
          <c:w val="0.3215"/>
          <c:h val="0.3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7"/>
          <c:w val="0.60375"/>
          <c:h val="0.76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7C46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3B6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'Продажи авто с пробегом'!$T$216:$T$217</c:f>
              <c:strCache/>
            </c:strRef>
          </c:cat>
          <c:val>
            <c:numRef>
              <c:f>'Продажи авто с пробегом'!$V$216:$V$217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575"/>
          <c:y val="0.41725"/>
          <c:w val="0.312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выручки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2925"/>
          <c:w val="0.53725"/>
          <c:h val="0.96775"/>
        </c:manualLayout>
      </c:layout>
      <c:ofPieChart>
        <c:ofPieType val="bar"/>
        <c:varyColors val="1"/>
        <c:ser>
          <c:idx val="0"/>
          <c:order val="0"/>
          <c:tx>
            <c:v>Доли выручки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1AEB4"/>
                  </a:gs>
                  <a:gs pos="80000">
                    <a:srgbClr val="D3E4EB"/>
                  </a:gs>
                  <a:gs pos="100000">
                    <a:srgbClr val="D4E5E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от продаж новых а/м</c:v>
              </c:pt>
              <c:pt idx="1">
                <c:v>от продаж а/м с пробегом</c:v>
              </c:pt>
              <c:pt idx="2">
                <c:v>от услуг сервиса и запчастей</c:v>
              </c:pt>
              <c:pt idx="3">
                <c:v>от страховых и финансовых продуктов</c:v>
              </c:pt>
              <c:pt idx="4">
                <c:v>прочее</c:v>
              </c:pt>
            </c:strLit>
          </c:cat>
          <c:val>
            <c:numRef>
              <c:f>'Суммарная выручка'!$K$146:$K$150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75"/>
          <c:y val="0.22075"/>
          <c:w val="0.31525"/>
          <c:h val="0.5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795"/>
          <c:w val="0.58725"/>
          <c:h val="0.81625"/>
        </c:manualLayout>
      </c:layout>
      <c:doughnutChart>
        <c:varyColors val="1"/>
        <c:ser>
          <c:idx val="0"/>
          <c:order val="0"/>
          <c:tx>
            <c:v>Доля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'Выручка - авто с пробегом'!$M$199:$M$200</c:f>
              <c:strCache/>
            </c:strRef>
          </c:cat>
          <c:val>
            <c:numRef>
              <c:f>'Выручка - авто с пробегом'!$P$199:$P$200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43"/>
          <c:y val="0.4055"/>
          <c:w val="0.306"/>
          <c:h val="0.2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6625"/>
          <c:w val="0.5025"/>
          <c:h val="0.8215"/>
        </c:manualLayout>
      </c:layout>
      <c:doughnutChart>
        <c:varyColors val="1"/>
        <c:ser>
          <c:idx val="0"/>
          <c:order val="0"/>
          <c:tx>
            <c:v>Доля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'Выручка - сервис'!$L$121:$L$122</c:f>
              <c:strCache/>
            </c:strRef>
          </c:cat>
          <c:val>
            <c:numRef>
              <c:f>'Выручка - сервис'!$O$121:$O$122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25"/>
          <c:y val="0.444"/>
          <c:w val="0.3202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2275"/>
          <c:w val="0.503"/>
          <c:h val="0.807"/>
        </c:manualLayout>
      </c:layout>
      <c:doughnutChart>
        <c:varyColors val="1"/>
        <c:ser>
          <c:idx val="0"/>
          <c:order val="0"/>
          <c:tx>
            <c:v>Разбивка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C0C0C0"/>
                        </a:solidFill>
                        <a:latin typeface="Calibri"/>
                        <a:ea typeface="Calibri"/>
                        <a:cs typeface="Calibri"/>
                      </a:rPr>
                      <a:t>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'Выручка - сервис'!$L$124:$L$125</c:f>
              <c:strCache/>
            </c:strRef>
          </c:cat>
          <c:val>
            <c:numRef>
              <c:f>'Выручка - сервис'!$O$124:$O$125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75"/>
          <c:y val="0.4"/>
          <c:w val="0.352"/>
          <c:h val="0.3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1"/>
          <c:w val="0.507"/>
          <c:h val="0.79175"/>
        </c:manualLayout>
      </c:layout>
      <c:doughnutChart>
        <c:varyColors val="1"/>
        <c:ser>
          <c:idx val="0"/>
          <c:order val="0"/>
          <c:tx>
            <c:v>Доля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'Выручка - F&amp;I'!$M$171:$M$172</c:f>
              <c:strCache/>
            </c:strRef>
          </c:cat>
          <c:val>
            <c:numRef>
              <c:f>'Выручка - F&amp;I'!$P$171:$P$172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3525"/>
          <c:y val="0.2795"/>
          <c:w val="0.3295"/>
          <c:h val="0.4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3.png" /><Relationship Id="rId3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171450</xdr:rowOff>
    </xdr:from>
    <xdr:to>
      <xdr:col>3</xdr:col>
      <xdr:colOff>104775</xdr:colOff>
      <xdr:row>10</xdr:row>
      <xdr:rowOff>142875</xdr:rowOff>
    </xdr:to>
    <xdr:sp>
      <xdr:nvSpPr>
        <xdr:cNvPr id="1" name="Равнобедренный треугольник 13"/>
        <xdr:cNvSpPr>
          <a:spLocks/>
        </xdr:cNvSpPr>
      </xdr:nvSpPr>
      <xdr:spPr>
        <a:xfrm rot="10800000">
          <a:off x="504825" y="1504950"/>
          <a:ext cx="742950" cy="542925"/>
        </a:xfrm>
        <a:prstGeom prst="triangle">
          <a:avLst/>
        </a:prstGeom>
        <a:solidFill>
          <a:srgbClr val="D9D9D9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7</xdr:row>
      <xdr:rowOff>171450</xdr:rowOff>
    </xdr:from>
    <xdr:to>
      <xdr:col>4</xdr:col>
      <xdr:colOff>200025</xdr:colOff>
      <xdr:row>10</xdr:row>
      <xdr:rowOff>161925</xdr:rowOff>
    </xdr:to>
    <xdr:sp>
      <xdr:nvSpPr>
        <xdr:cNvPr id="2" name="Равнобедренный треугольник 14"/>
        <xdr:cNvSpPr>
          <a:spLocks/>
        </xdr:cNvSpPr>
      </xdr:nvSpPr>
      <xdr:spPr>
        <a:xfrm>
          <a:off x="1019175" y="1504950"/>
          <a:ext cx="704850" cy="561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285750</xdr:colOff>
      <xdr:row>0</xdr:row>
      <xdr:rowOff>0</xdr:rowOff>
    </xdr:from>
    <xdr:to>
      <xdr:col>20</xdr:col>
      <xdr:colOff>0</xdr:colOff>
      <xdr:row>3</xdr:row>
      <xdr:rowOff>171450</xdr:rowOff>
    </xdr:to>
    <xdr:pic>
      <xdr:nvPicPr>
        <xdr:cNvPr id="3" name="Рисунок 1" descr="ABR-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12</xdr:row>
      <xdr:rowOff>142875</xdr:rowOff>
    </xdr:from>
    <xdr:to>
      <xdr:col>3</xdr:col>
      <xdr:colOff>323850</xdr:colOff>
      <xdr:row>17</xdr:row>
      <xdr:rowOff>123825</xdr:rowOff>
    </xdr:to>
    <xdr:sp>
      <xdr:nvSpPr>
        <xdr:cNvPr id="4" name="Прямоугольник 18"/>
        <xdr:cNvSpPr>
          <a:spLocks/>
        </xdr:cNvSpPr>
      </xdr:nvSpPr>
      <xdr:spPr>
        <a:xfrm>
          <a:off x="819150" y="2428875"/>
          <a:ext cx="647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  <xdr:twoCellAnchor>
    <xdr:from>
      <xdr:col>1</xdr:col>
      <xdr:colOff>9525</xdr:colOff>
      <xdr:row>20</xdr:row>
      <xdr:rowOff>161925</xdr:rowOff>
    </xdr:from>
    <xdr:to>
      <xdr:col>4</xdr:col>
      <xdr:colOff>381000</xdr:colOff>
      <xdr:row>23</xdr:row>
      <xdr:rowOff>171450</xdr:rowOff>
    </xdr:to>
    <xdr:sp>
      <xdr:nvSpPr>
        <xdr:cNvPr id="5" name="Заголовок 1"/>
        <xdr:cNvSpPr>
          <a:spLocks/>
        </xdr:cNvSpPr>
      </xdr:nvSpPr>
      <xdr:spPr>
        <a:xfrm>
          <a:off x="390525" y="3971925"/>
          <a:ext cx="1514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цены</a:t>
          </a:r>
        </a:p>
      </xdr:txBody>
    </xdr:sp>
    <xdr:clientData/>
  </xdr:twoCellAnchor>
  <xdr:twoCellAnchor>
    <xdr:from>
      <xdr:col>7</xdr:col>
      <xdr:colOff>247650</xdr:colOff>
      <xdr:row>28</xdr:row>
      <xdr:rowOff>57150</xdr:rowOff>
    </xdr:from>
    <xdr:to>
      <xdr:col>21</xdr:col>
      <xdr:colOff>161925</xdr:colOff>
      <xdr:row>47</xdr:row>
      <xdr:rowOff>38100</xdr:rowOff>
    </xdr:to>
    <xdr:graphicFrame>
      <xdr:nvGraphicFramePr>
        <xdr:cNvPr id="6" name="Диаграмма 15"/>
        <xdr:cNvGraphicFramePr/>
      </xdr:nvGraphicFramePr>
      <xdr:xfrm>
        <a:off x="2914650" y="5391150"/>
        <a:ext cx="52482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50</xdr:row>
      <xdr:rowOff>114300</xdr:rowOff>
    </xdr:from>
    <xdr:to>
      <xdr:col>23</xdr:col>
      <xdr:colOff>285750</xdr:colOff>
      <xdr:row>72</xdr:row>
      <xdr:rowOff>66675</xdr:rowOff>
    </xdr:to>
    <xdr:graphicFrame>
      <xdr:nvGraphicFramePr>
        <xdr:cNvPr id="7" name="Диаграмма 11"/>
        <xdr:cNvGraphicFramePr/>
      </xdr:nvGraphicFramePr>
      <xdr:xfrm>
        <a:off x="2019300" y="9639300"/>
        <a:ext cx="70294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29</xdr:row>
      <xdr:rowOff>171450</xdr:rowOff>
    </xdr:from>
    <xdr:to>
      <xdr:col>3</xdr:col>
      <xdr:colOff>209550</xdr:colOff>
      <xdr:row>46</xdr:row>
      <xdr:rowOff>47625</xdr:rowOff>
    </xdr:to>
    <xdr:sp>
      <xdr:nvSpPr>
        <xdr:cNvPr id="8" name="Заголовок 1"/>
        <xdr:cNvSpPr>
          <a:spLocks/>
        </xdr:cNvSpPr>
      </xdr:nvSpPr>
      <xdr:spPr>
        <a:xfrm>
          <a:off x="819150" y="5695950"/>
          <a:ext cx="53340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выручка</a:t>
          </a:r>
        </a:p>
      </xdr:txBody>
    </xdr:sp>
    <xdr:clientData/>
  </xdr:twoCellAnchor>
  <xdr:twoCellAnchor>
    <xdr:from>
      <xdr:col>2</xdr:col>
      <xdr:colOff>57150</xdr:colOff>
      <xdr:row>52</xdr:row>
      <xdr:rowOff>104775</xdr:rowOff>
    </xdr:from>
    <xdr:to>
      <xdr:col>3</xdr:col>
      <xdr:colOff>209550</xdr:colOff>
      <xdr:row>71</xdr:row>
      <xdr:rowOff>9525</xdr:rowOff>
    </xdr:to>
    <xdr:sp>
      <xdr:nvSpPr>
        <xdr:cNvPr id="9" name="Заголовок 1"/>
        <xdr:cNvSpPr>
          <a:spLocks/>
        </xdr:cNvSpPr>
      </xdr:nvSpPr>
      <xdr:spPr>
        <a:xfrm>
          <a:off x="819150" y="10010775"/>
          <a:ext cx="533400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тренд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180975</xdr:rowOff>
    </xdr:from>
    <xdr:to>
      <xdr:col>13</xdr:col>
      <xdr:colOff>247650</xdr:colOff>
      <xdr:row>86</xdr:row>
      <xdr:rowOff>85725</xdr:rowOff>
    </xdr:to>
    <xdr:graphicFrame>
      <xdr:nvGraphicFramePr>
        <xdr:cNvPr id="1" name="Диаграмма 2"/>
        <xdr:cNvGraphicFramePr/>
      </xdr:nvGraphicFramePr>
      <xdr:xfrm>
        <a:off x="5743575" y="14982825"/>
        <a:ext cx="31813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10</xdr:col>
      <xdr:colOff>1581150</xdr:colOff>
      <xdr:row>3</xdr:row>
      <xdr:rowOff>142875</xdr:rowOff>
    </xdr:to>
    <xdr:pic>
      <xdr:nvPicPr>
        <xdr:cNvPr id="2" name="Рисунок 77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80</xdr:row>
      <xdr:rowOff>57150</xdr:rowOff>
    </xdr:from>
    <xdr:to>
      <xdr:col>2</xdr:col>
      <xdr:colOff>0</xdr:colOff>
      <xdr:row>81</xdr:row>
      <xdr:rowOff>0</xdr:rowOff>
    </xdr:to>
    <xdr:sp>
      <xdr:nvSpPr>
        <xdr:cNvPr id="3" name="Стрелка вверх 6"/>
        <xdr:cNvSpPr>
          <a:spLocks/>
        </xdr:cNvSpPr>
      </xdr:nvSpPr>
      <xdr:spPr>
        <a:xfrm flipV="1">
          <a:off x="428625" y="16059150"/>
          <a:ext cx="142875" cy="142875"/>
        </a:xfrm>
        <a:prstGeom prst="upArrow">
          <a:avLst>
            <a:gd name="adj" fmla="val 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79</xdr:row>
      <xdr:rowOff>19050</xdr:rowOff>
    </xdr:from>
    <xdr:to>
      <xdr:col>2</xdr:col>
      <xdr:colOff>9525</xdr:colOff>
      <xdr:row>79</xdr:row>
      <xdr:rowOff>152400</xdr:rowOff>
    </xdr:to>
    <xdr:sp>
      <xdr:nvSpPr>
        <xdr:cNvPr id="4" name="Стрелка вверх 7"/>
        <xdr:cNvSpPr>
          <a:spLocks/>
        </xdr:cNvSpPr>
      </xdr:nvSpPr>
      <xdr:spPr>
        <a:xfrm>
          <a:off x="438150" y="1582102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79</xdr:row>
      <xdr:rowOff>19050</xdr:rowOff>
    </xdr:from>
    <xdr:to>
      <xdr:col>2</xdr:col>
      <xdr:colOff>9525</xdr:colOff>
      <xdr:row>79</xdr:row>
      <xdr:rowOff>152400</xdr:rowOff>
    </xdr:to>
    <xdr:sp>
      <xdr:nvSpPr>
        <xdr:cNvPr id="5" name="Стрелка вверх 8"/>
        <xdr:cNvSpPr>
          <a:spLocks/>
        </xdr:cNvSpPr>
      </xdr:nvSpPr>
      <xdr:spPr>
        <a:xfrm>
          <a:off x="438150" y="1582102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55</xdr:row>
      <xdr:rowOff>133350</xdr:rowOff>
    </xdr:from>
    <xdr:to>
      <xdr:col>13</xdr:col>
      <xdr:colOff>247650</xdr:colOff>
      <xdr:row>66</xdr:row>
      <xdr:rowOff>19050</xdr:rowOff>
    </xdr:to>
    <xdr:graphicFrame>
      <xdr:nvGraphicFramePr>
        <xdr:cNvPr id="1" name="Диаграмма 2"/>
        <xdr:cNvGraphicFramePr/>
      </xdr:nvGraphicFramePr>
      <xdr:xfrm>
        <a:off x="5743575" y="11134725"/>
        <a:ext cx="31813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58</xdr:row>
      <xdr:rowOff>57150</xdr:rowOff>
    </xdr:from>
    <xdr:to>
      <xdr:col>2</xdr:col>
      <xdr:colOff>0</xdr:colOff>
      <xdr:row>59</xdr:row>
      <xdr:rowOff>0</xdr:rowOff>
    </xdr:to>
    <xdr:sp>
      <xdr:nvSpPr>
        <xdr:cNvPr id="2" name="Стрелка вверх 2"/>
        <xdr:cNvSpPr>
          <a:spLocks/>
        </xdr:cNvSpPr>
      </xdr:nvSpPr>
      <xdr:spPr>
        <a:xfrm flipV="1">
          <a:off x="428625" y="11658600"/>
          <a:ext cx="142875" cy="142875"/>
        </a:xfrm>
        <a:prstGeom prst="upArrow">
          <a:avLst>
            <a:gd name="adj" fmla="val 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57</xdr:row>
      <xdr:rowOff>19050</xdr:rowOff>
    </xdr:from>
    <xdr:to>
      <xdr:col>2</xdr:col>
      <xdr:colOff>9525</xdr:colOff>
      <xdr:row>57</xdr:row>
      <xdr:rowOff>152400</xdr:rowOff>
    </xdr:to>
    <xdr:sp>
      <xdr:nvSpPr>
        <xdr:cNvPr id="3" name="Стрелка вверх 3"/>
        <xdr:cNvSpPr>
          <a:spLocks/>
        </xdr:cNvSpPr>
      </xdr:nvSpPr>
      <xdr:spPr>
        <a:xfrm>
          <a:off x="438150" y="114204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57</xdr:row>
      <xdr:rowOff>19050</xdr:rowOff>
    </xdr:from>
    <xdr:to>
      <xdr:col>2</xdr:col>
      <xdr:colOff>9525</xdr:colOff>
      <xdr:row>57</xdr:row>
      <xdr:rowOff>152400</xdr:rowOff>
    </xdr:to>
    <xdr:sp>
      <xdr:nvSpPr>
        <xdr:cNvPr id="4" name="Стрелка вверх 5"/>
        <xdr:cNvSpPr>
          <a:spLocks/>
        </xdr:cNvSpPr>
      </xdr:nvSpPr>
      <xdr:spPr>
        <a:xfrm>
          <a:off x="438150" y="114204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142875</xdr:colOff>
      <xdr:row>0</xdr:row>
      <xdr:rowOff>0</xdr:rowOff>
    </xdr:from>
    <xdr:to>
      <xdr:col>10</xdr:col>
      <xdr:colOff>1581150</xdr:colOff>
      <xdr:row>3</xdr:row>
      <xdr:rowOff>142875</xdr:rowOff>
    </xdr:to>
    <xdr:pic>
      <xdr:nvPicPr>
        <xdr:cNvPr id="5" name="Рисунок 77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70</xdr:row>
      <xdr:rowOff>133350</xdr:rowOff>
    </xdr:from>
    <xdr:to>
      <xdr:col>12</xdr:col>
      <xdr:colOff>38100</xdr:colOff>
      <xdr:row>83</xdr:row>
      <xdr:rowOff>95250</xdr:rowOff>
    </xdr:to>
    <xdr:graphicFrame>
      <xdr:nvGraphicFramePr>
        <xdr:cNvPr id="1" name="Диаграмма 2"/>
        <xdr:cNvGraphicFramePr/>
      </xdr:nvGraphicFramePr>
      <xdr:xfrm>
        <a:off x="5657850" y="14135100"/>
        <a:ext cx="2771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74</xdr:row>
      <xdr:rowOff>47625</xdr:rowOff>
    </xdr:from>
    <xdr:to>
      <xdr:col>2</xdr:col>
      <xdr:colOff>0</xdr:colOff>
      <xdr:row>74</xdr:row>
      <xdr:rowOff>180975</xdr:rowOff>
    </xdr:to>
    <xdr:sp>
      <xdr:nvSpPr>
        <xdr:cNvPr id="2" name="Стрелка вверх 60"/>
        <xdr:cNvSpPr>
          <a:spLocks/>
        </xdr:cNvSpPr>
      </xdr:nvSpPr>
      <xdr:spPr>
        <a:xfrm flipV="1">
          <a:off x="428625" y="14849475"/>
          <a:ext cx="142875" cy="133350"/>
        </a:xfrm>
        <a:prstGeom prst="upArrow">
          <a:avLst>
            <a:gd name="adj" fmla="val 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73</xdr:row>
      <xdr:rowOff>19050</xdr:rowOff>
    </xdr:from>
    <xdr:to>
      <xdr:col>2</xdr:col>
      <xdr:colOff>9525</xdr:colOff>
      <xdr:row>73</xdr:row>
      <xdr:rowOff>152400</xdr:rowOff>
    </xdr:to>
    <xdr:sp>
      <xdr:nvSpPr>
        <xdr:cNvPr id="3" name="Стрелка вверх 61"/>
        <xdr:cNvSpPr>
          <a:spLocks/>
        </xdr:cNvSpPr>
      </xdr:nvSpPr>
      <xdr:spPr>
        <a:xfrm>
          <a:off x="438150" y="14620875"/>
          <a:ext cx="142875" cy="133350"/>
        </a:xfrm>
        <a:prstGeom prst="upArrow">
          <a:avLst>
            <a:gd name="adj" fmla="val -4023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73</xdr:row>
      <xdr:rowOff>19050</xdr:rowOff>
    </xdr:from>
    <xdr:to>
      <xdr:col>2</xdr:col>
      <xdr:colOff>9525</xdr:colOff>
      <xdr:row>73</xdr:row>
      <xdr:rowOff>152400</xdr:rowOff>
    </xdr:to>
    <xdr:sp>
      <xdr:nvSpPr>
        <xdr:cNvPr id="4" name="Стрелка вверх 64"/>
        <xdr:cNvSpPr>
          <a:spLocks/>
        </xdr:cNvSpPr>
      </xdr:nvSpPr>
      <xdr:spPr>
        <a:xfrm>
          <a:off x="438150" y="146208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73</xdr:row>
      <xdr:rowOff>19050</xdr:rowOff>
    </xdr:from>
    <xdr:to>
      <xdr:col>2</xdr:col>
      <xdr:colOff>9525</xdr:colOff>
      <xdr:row>73</xdr:row>
      <xdr:rowOff>152400</xdr:rowOff>
    </xdr:to>
    <xdr:sp>
      <xdr:nvSpPr>
        <xdr:cNvPr id="5" name="Стрелка вверх 65"/>
        <xdr:cNvSpPr>
          <a:spLocks/>
        </xdr:cNvSpPr>
      </xdr:nvSpPr>
      <xdr:spPr>
        <a:xfrm>
          <a:off x="438150" y="146208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142875</xdr:colOff>
      <xdr:row>0</xdr:row>
      <xdr:rowOff>0</xdr:rowOff>
    </xdr:from>
    <xdr:to>
      <xdr:col>10</xdr:col>
      <xdr:colOff>1581150</xdr:colOff>
      <xdr:row>3</xdr:row>
      <xdr:rowOff>142875</xdr:rowOff>
    </xdr:to>
    <xdr:pic>
      <xdr:nvPicPr>
        <xdr:cNvPr id="6" name="Рисунок 97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219075</xdr:colOff>
      <xdr:row>70</xdr:row>
      <xdr:rowOff>152400</xdr:rowOff>
    </xdr:from>
    <xdr:to>
      <xdr:col>16</xdr:col>
      <xdr:colOff>57150</xdr:colOff>
      <xdr:row>83</xdr:row>
      <xdr:rowOff>114300</xdr:rowOff>
    </xdr:to>
    <xdr:graphicFrame>
      <xdr:nvGraphicFramePr>
        <xdr:cNvPr id="7" name="Диаграмма 2"/>
        <xdr:cNvGraphicFramePr/>
      </xdr:nvGraphicFramePr>
      <xdr:xfrm>
        <a:off x="8610600" y="14154150"/>
        <a:ext cx="27717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247650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247650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11</xdr:col>
      <xdr:colOff>400050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247650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56</xdr:row>
      <xdr:rowOff>104775</xdr:rowOff>
    </xdr:from>
    <xdr:to>
      <xdr:col>12</xdr:col>
      <xdr:colOff>561975</xdr:colOff>
      <xdr:row>71</xdr:row>
      <xdr:rowOff>161925</xdr:rowOff>
    </xdr:to>
    <xdr:graphicFrame>
      <xdr:nvGraphicFramePr>
        <xdr:cNvPr id="2" name="Диаграмма 11"/>
        <xdr:cNvGraphicFramePr/>
      </xdr:nvGraphicFramePr>
      <xdr:xfrm>
        <a:off x="4114800" y="11306175"/>
        <a:ext cx="5172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1181100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88</xdr:row>
      <xdr:rowOff>123825</xdr:rowOff>
    </xdr:from>
    <xdr:to>
      <xdr:col>13</xdr:col>
      <xdr:colOff>28575</xdr:colOff>
      <xdr:row>101</xdr:row>
      <xdr:rowOff>142875</xdr:rowOff>
    </xdr:to>
    <xdr:graphicFrame>
      <xdr:nvGraphicFramePr>
        <xdr:cNvPr id="1" name="Диаграмма 2"/>
        <xdr:cNvGraphicFramePr/>
      </xdr:nvGraphicFramePr>
      <xdr:xfrm>
        <a:off x="5286375" y="17726025"/>
        <a:ext cx="32861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94</xdr:row>
      <xdr:rowOff>57150</xdr:rowOff>
    </xdr:from>
    <xdr:to>
      <xdr:col>2</xdr:col>
      <xdr:colOff>0</xdr:colOff>
      <xdr:row>95</xdr:row>
      <xdr:rowOff>0</xdr:rowOff>
    </xdr:to>
    <xdr:sp>
      <xdr:nvSpPr>
        <xdr:cNvPr id="2" name="Стрелка вверх 76"/>
        <xdr:cNvSpPr>
          <a:spLocks/>
        </xdr:cNvSpPr>
      </xdr:nvSpPr>
      <xdr:spPr>
        <a:xfrm flipV="1">
          <a:off x="428625" y="18859500"/>
          <a:ext cx="142875" cy="142875"/>
        </a:xfrm>
        <a:prstGeom prst="upArrow">
          <a:avLst>
            <a:gd name="adj" fmla="val 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93</xdr:row>
      <xdr:rowOff>19050</xdr:rowOff>
    </xdr:from>
    <xdr:to>
      <xdr:col>2</xdr:col>
      <xdr:colOff>9525</xdr:colOff>
      <xdr:row>93</xdr:row>
      <xdr:rowOff>152400</xdr:rowOff>
    </xdr:to>
    <xdr:sp>
      <xdr:nvSpPr>
        <xdr:cNvPr id="3" name="Стрелка вверх 77"/>
        <xdr:cNvSpPr>
          <a:spLocks/>
        </xdr:cNvSpPr>
      </xdr:nvSpPr>
      <xdr:spPr>
        <a:xfrm>
          <a:off x="438150" y="186213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142875</xdr:colOff>
      <xdr:row>0</xdr:row>
      <xdr:rowOff>0</xdr:rowOff>
    </xdr:from>
    <xdr:to>
      <xdr:col>10</xdr:col>
      <xdr:colOff>1714500</xdr:colOff>
      <xdr:row>3</xdr:row>
      <xdr:rowOff>142875</xdr:rowOff>
    </xdr:to>
    <xdr:pic>
      <xdr:nvPicPr>
        <xdr:cNvPr id="4" name="Рисунок 74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88</xdr:row>
      <xdr:rowOff>114300</xdr:rowOff>
    </xdr:from>
    <xdr:to>
      <xdr:col>16</xdr:col>
      <xdr:colOff>466725</xdr:colOff>
      <xdr:row>101</xdr:row>
      <xdr:rowOff>133350</xdr:rowOff>
    </xdr:to>
    <xdr:graphicFrame>
      <xdr:nvGraphicFramePr>
        <xdr:cNvPr id="5" name="Диаграмма 2"/>
        <xdr:cNvGraphicFramePr/>
      </xdr:nvGraphicFramePr>
      <xdr:xfrm>
        <a:off x="8372475" y="17716500"/>
        <a:ext cx="3286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247650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22</xdr:row>
      <xdr:rowOff>57150</xdr:rowOff>
    </xdr:from>
    <xdr:to>
      <xdr:col>16</xdr:col>
      <xdr:colOff>466725</xdr:colOff>
      <xdr:row>39</xdr:row>
      <xdr:rowOff>66675</xdr:rowOff>
    </xdr:to>
    <xdr:graphicFrame>
      <xdr:nvGraphicFramePr>
        <xdr:cNvPr id="1" name="Диаграмма 3"/>
        <xdr:cNvGraphicFramePr/>
      </xdr:nvGraphicFramePr>
      <xdr:xfrm>
        <a:off x="7248525" y="4457700"/>
        <a:ext cx="4648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11</xdr:col>
      <xdr:colOff>66675</xdr:colOff>
      <xdr:row>3</xdr:row>
      <xdr:rowOff>142875</xdr:rowOff>
    </xdr:to>
    <xdr:pic>
      <xdr:nvPicPr>
        <xdr:cNvPr id="2" name="Рисунок 4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10</xdr:row>
      <xdr:rowOff>28575</xdr:rowOff>
    </xdr:from>
    <xdr:to>
      <xdr:col>16</xdr:col>
      <xdr:colOff>180975</xdr:colOff>
      <xdr:row>22</xdr:row>
      <xdr:rowOff>133350</xdr:rowOff>
    </xdr:to>
    <xdr:graphicFrame>
      <xdr:nvGraphicFramePr>
        <xdr:cNvPr id="1" name="Диаграмма 3"/>
        <xdr:cNvGraphicFramePr/>
      </xdr:nvGraphicFramePr>
      <xdr:xfrm>
        <a:off x="7343775" y="2028825"/>
        <a:ext cx="34480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11</xdr:col>
      <xdr:colOff>66675</xdr:colOff>
      <xdr:row>3</xdr:row>
      <xdr:rowOff>142875</xdr:rowOff>
    </xdr:to>
    <xdr:pic>
      <xdr:nvPicPr>
        <xdr:cNvPr id="2" name="Рисунок 3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10</xdr:row>
      <xdr:rowOff>47625</xdr:rowOff>
    </xdr:from>
    <xdr:to>
      <xdr:col>16</xdr:col>
      <xdr:colOff>285750</xdr:colOff>
      <xdr:row>22</xdr:row>
      <xdr:rowOff>114300</xdr:rowOff>
    </xdr:to>
    <xdr:graphicFrame>
      <xdr:nvGraphicFramePr>
        <xdr:cNvPr id="1" name="Диаграмма 3"/>
        <xdr:cNvGraphicFramePr/>
      </xdr:nvGraphicFramePr>
      <xdr:xfrm>
        <a:off x="7362825" y="2047875"/>
        <a:ext cx="39814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25</xdr:row>
      <xdr:rowOff>114300</xdr:rowOff>
    </xdr:from>
    <xdr:to>
      <xdr:col>16</xdr:col>
      <xdr:colOff>419100</xdr:colOff>
      <xdr:row>38</xdr:row>
      <xdr:rowOff>28575</xdr:rowOff>
    </xdr:to>
    <xdr:graphicFrame>
      <xdr:nvGraphicFramePr>
        <xdr:cNvPr id="2" name="Диаграмма 4"/>
        <xdr:cNvGraphicFramePr/>
      </xdr:nvGraphicFramePr>
      <xdr:xfrm>
        <a:off x="7496175" y="5114925"/>
        <a:ext cx="39814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11</xdr:col>
      <xdr:colOff>66675</xdr:colOff>
      <xdr:row>3</xdr:row>
      <xdr:rowOff>142875</xdr:rowOff>
    </xdr:to>
    <xdr:pic>
      <xdr:nvPicPr>
        <xdr:cNvPr id="3" name="Рисунок 4" descr="unnamed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11</xdr:col>
      <xdr:colOff>19050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10</xdr:row>
      <xdr:rowOff>171450</xdr:rowOff>
    </xdr:from>
    <xdr:to>
      <xdr:col>16</xdr:col>
      <xdr:colOff>400050</xdr:colOff>
      <xdr:row>24</xdr:row>
      <xdr:rowOff>47625</xdr:rowOff>
    </xdr:to>
    <xdr:graphicFrame>
      <xdr:nvGraphicFramePr>
        <xdr:cNvPr id="1" name="Диаграмма 3"/>
        <xdr:cNvGraphicFramePr/>
      </xdr:nvGraphicFramePr>
      <xdr:xfrm>
        <a:off x="7324725" y="2171700"/>
        <a:ext cx="41338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11</xdr:col>
      <xdr:colOff>66675</xdr:colOff>
      <xdr:row>3</xdr:row>
      <xdr:rowOff>142875</xdr:rowOff>
    </xdr:to>
    <xdr:pic>
      <xdr:nvPicPr>
        <xdr:cNvPr id="2" name="Рисунок 3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48" name="Таблица1249" displayName="Таблица1249" ref="L144:Q147" totalsRowShown="0">
  <tableColumns count="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</tableColumns>
  <tableStyleInfo name="" showFirstColumn="0" showLastColumn="0" showRowStripes="1" showColumnStripes="0"/>
</table>
</file>

<file path=xl/tables/table10.xml><?xml version="1.0" encoding="utf-8"?>
<table xmlns="http://schemas.openxmlformats.org/spreadsheetml/2006/main" id="20" name="Таблица20" displayName="Таблица20" ref="H8:J61" totalsRowShown="0">
  <autoFilter ref="H8:J61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21" name="Таблица21" displayName="Таблица21" ref="B8:F66" totalsRowShown="0">
  <autoFilter ref="B8:F66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12.xml><?xml version="1.0" encoding="utf-8"?>
<table xmlns="http://schemas.openxmlformats.org/spreadsheetml/2006/main" id="22" name="Таблица22" displayName="Таблица22" ref="H8:J66" totalsRowShown="0">
  <autoFilter ref="H8:J66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13.xml><?xml version="1.0" encoding="utf-8"?>
<table xmlns="http://schemas.openxmlformats.org/spreadsheetml/2006/main" id="23" name="Таблица23" displayName="Таблица23" ref="B8:F67" totalsRowShown="0">
  <autoFilter ref="B8:F67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14.xml><?xml version="1.0" encoding="utf-8"?>
<table xmlns="http://schemas.openxmlformats.org/spreadsheetml/2006/main" id="24" name="Таблица24" displayName="Таблица24" ref="H8:J67" totalsRowShown="0">
  <autoFilter ref="H8:J67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15.xml><?xml version="1.0" encoding="utf-8"?>
<table xmlns="http://schemas.openxmlformats.org/spreadsheetml/2006/main" id="25" name="Таблица25" displayName="Таблица25" ref="B8:F63" totalsRowShown="0">
  <autoFilter ref="B8:F63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16.xml><?xml version="1.0" encoding="utf-8"?>
<table xmlns="http://schemas.openxmlformats.org/spreadsheetml/2006/main" id="26" name="Таблица26" displayName="Таблица26" ref="H8:J61" totalsRowShown="0">
  <autoFilter ref="H8:J61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17.xml><?xml version="1.0" encoding="utf-8"?>
<table xmlns="http://schemas.openxmlformats.org/spreadsheetml/2006/main" id="27" name="Таблица27" displayName="Таблица27" ref="B8:F71" totalsRowShown="0">
  <autoFilter ref="B8:F71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0" showColumnStripes="0"/>
</table>
</file>

<file path=xl/tables/table18.xml><?xml version="1.0" encoding="utf-8"?>
<table xmlns="http://schemas.openxmlformats.org/spreadsheetml/2006/main" id="28" name="Таблица28" displayName="Таблица28" ref="J8:L71" totalsRowShown="0">
  <autoFilter ref="J8:L71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19.xml><?xml version="1.0" encoding="utf-8"?>
<table xmlns="http://schemas.openxmlformats.org/spreadsheetml/2006/main" id="29" name="Таблица29" displayName="Таблица29" ref="N8:P66" totalsRowShown="0">
  <autoFilter ref="N8:P66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2.xml><?xml version="1.0" encoding="utf-8"?>
<table xmlns="http://schemas.openxmlformats.org/spreadsheetml/2006/main" id="10" name="Таблица10" displayName="Таблица10" ref="B8:H208" totalsRowShown="0">
  <autoFilter ref="B8:H208"/>
  <tableColumns count="7">
    <tableColumn id="1" name="№"/>
    <tableColumn id="2" name="Компания/Группа"/>
    <tableColumn id="3" name="Головной офис"/>
    <tableColumn id="4" name="Регион"/>
    <tableColumn id="5" name="2014"/>
    <tableColumn id="6" name="2013"/>
    <tableColumn id="7" name="%"/>
  </tableColumns>
  <tableStyleInfo name="" showFirstColumn="1" showLastColumn="0" showRowStripes="0" showColumnStripes="0"/>
</table>
</file>

<file path=xl/tables/table20.xml><?xml version="1.0" encoding="utf-8"?>
<table xmlns="http://schemas.openxmlformats.org/spreadsheetml/2006/main" id="245" name="Таблица27246" displayName="Таблица27246" ref="B8:F52" totalsRowShown="0">
  <autoFilter ref="B8:F52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0" showColumnStripes="0"/>
</table>
</file>

<file path=xl/tables/table21.xml><?xml version="1.0" encoding="utf-8"?>
<table xmlns="http://schemas.openxmlformats.org/spreadsheetml/2006/main" id="246" name="Таблица28247" displayName="Таблица28247" ref="J8:L44" totalsRowShown="0">
  <autoFilter ref="J8:L44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22.xml><?xml version="1.0" encoding="utf-8"?>
<table xmlns="http://schemas.openxmlformats.org/spreadsheetml/2006/main" id="247" name="Таблица29248" displayName="Таблица29248" ref="N8:P52" totalsRowShown="0">
  <autoFilter ref="N8:P52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23.xml><?xml version="1.0" encoding="utf-8"?>
<table xmlns="http://schemas.openxmlformats.org/spreadsheetml/2006/main" id="30" name="Таблица30" displayName="Таблица30" ref="B8:F68" totalsRowShown="0">
  <autoFilter ref="B8:F68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24.xml><?xml version="1.0" encoding="utf-8"?>
<table xmlns="http://schemas.openxmlformats.org/spreadsheetml/2006/main" id="31" name="Таблица31" displayName="Таблица31" ref="N8:P54" totalsRowShown="0">
  <autoFilter ref="N8:P54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25.xml><?xml version="1.0" encoding="utf-8"?>
<table xmlns="http://schemas.openxmlformats.org/spreadsheetml/2006/main" id="32" name="Таблица32" displayName="Таблица32" ref="J8:L68" totalsRowShown="0">
  <autoFilter ref="J8:L68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26.xml><?xml version="1.0" encoding="utf-8"?>
<table xmlns="http://schemas.openxmlformats.org/spreadsheetml/2006/main" id="33" name="Таблица33" displayName="Таблица33" ref="B8:F76" totalsRowShown="0">
  <autoFilter ref="B8:F76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27.xml><?xml version="1.0" encoding="utf-8"?>
<table xmlns="http://schemas.openxmlformats.org/spreadsheetml/2006/main" id="34" name="Таблица34" displayName="Таблица34" ref="H8:L73" totalsRowShown="0">
  <autoFilter ref="H8:L73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28.xml><?xml version="1.0" encoding="utf-8"?>
<table xmlns="http://schemas.openxmlformats.org/spreadsheetml/2006/main" id="119" name="Таблица33120" displayName="Таблица33120" ref="B8:F64" totalsRowShown="0">
  <autoFilter ref="B8:F64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29.xml><?xml version="1.0" encoding="utf-8"?>
<table xmlns="http://schemas.openxmlformats.org/spreadsheetml/2006/main" id="120" name="Таблица34121" displayName="Таблица34121" ref="H8:L62" totalsRowShown="0">
  <autoFilter ref="H8:L62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1" name="Таблица11" displayName="Таблица11" ref="J8:L211" totalsRowShown="0">
  <autoFilter ref="J8:L211"/>
  <tableColumns count="3">
    <tableColumn id="1" name="№"/>
    <tableColumn id="2" name="Компания"/>
    <tableColumn id="3" name="%"/>
  </tableColumns>
  <tableStyleInfo name="" showFirstColumn="0" showLastColumn="0" showRowStripes="1" showColumnStripes="0"/>
</table>
</file>

<file path=xl/tables/table30.xml><?xml version="1.0" encoding="utf-8"?>
<table xmlns="http://schemas.openxmlformats.org/spreadsheetml/2006/main" id="35" name="Таблица35" displayName="Таблица35" ref="B8:F71" totalsRowShown="0">
  <autoFilter ref="B8:F71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31.xml><?xml version="1.0" encoding="utf-8"?>
<table xmlns="http://schemas.openxmlformats.org/spreadsheetml/2006/main" id="117" name="Таблица33118" displayName="Таблица33118" ref="B8:F60" totalsRowShown="0">
  <autoFilter ref="B8:F60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32.xml><?xml version="1.0" encoding="utf-8"?>
<table xmlns="http://schemas.openxmlformats.org/spreadsheetml/2006/main" id="118" name="Таблица34119" displayName="Таблица34119" ref="H8:L52" totalsRowShown="0">
  <autoFilter ref="H8:L52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4" name="Таблица14" displayName="Таблица14" ref="J8:L86" totalsRowShown="0">
  <tableColumns count="3">
    <tableColumn id="1" name="№"/>
    <tableColumn id="2" name="Компания"/>
    <tableColumn id="3" name="%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5" name="Таблица15" displayName="Таблица15" ref="B8:F74" totalsRowShown="0">
  <autoFilter ref="B8:F74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16" name="Таблица16" displayName="Таблица16" ref="H8:L72" totalsRowShown="0">
  <autoFilter ref="H8:L72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17" name="Таблица17" displayName="Таблица17" ref="B8:F108" totalsRowShown="0">
  <autoFilter ref="B8:F108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18" name="Таблица18" displayName="Таблица18" ref="H8:J108" totalsRowShown="0">
  <autoFilter ref="H8:J108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19" name="Таблица19" displayName="Таблица19" ref="B8:F65" totalsRowShown="0">
  <autoFilter ref="B8:F65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table" Target="../tables/table19.x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table" Target="../tables/table21.xml" /><Relationship Id="rId3" Type="http://schemas.openxmlformats.org/officeDocument/2006/relationships/table" Target="../tables/table22.x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Relationship Id="rId3" Type="http://schemas.openxmlformats.org/officeDocument/2006/relationships/table" Target="../tables/table25.x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table" Target="../tables/table27.x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table" Target="../tables/table29.x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table" Target="../tables/table32.x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"/>
  <sheetViews>
    <sheetView showGridLines="0" tabSelected="1" zoomScalePageLayoutView="0" workbookViewId="0" topLeftCell="A1">
      <selection activeCell="F6" sqref="F6:X7"/>
    </sheetView>
  </sheetViews>
  <sheetFormatPr defaultColWidth="9.140625" defaultRowHeight="15" customHeight="1"/>
  <cols>
    <col min="1" max="1" width="5.7109375" style="0" customWidth="1"/>
    <col min="2" max="5" width="5.7109375" style="30" customWidth="1"/>
    <col min="6" max="9" width="5.7109375" style="64" customWidth="1"/>
    <col min="10" max="23" width="5.7109375" style="0" customWidth="1"/>
    <col min="24" max="24" width="5.00390625" style="0" customWidth="1"/>
    <col min="25" max="26" width="5.7109375" style="30" customWidth="1"/>
    <col min="27" max="35" width="5.7109375" style="0" customWidth="1"/>
  </cols>
  <sheetData>
    <row r="1" spans="2:5" ht="15" customHeight="1">
      <c r="B1" s="542" t="s">
        <v>36</v>
      </c>
      <c r="C1" s="542"/>
      <c r="D1" s="542"/>
      <c r="E1" s="542"/>
    </row>
    <row r="2" spans="2:5" ht="15" customHeight="1">
      <c r="B2" s="542"/>
      <c r="C2" s="542"/>
      <c r="D2" s="542"/>
      <c r="E2" s="542"/>
    </row>
    <row r="3" spans="2:5" ht="15" customHeight="1">
      <c r="B3" s="542"/>
      <c r="C3" s="542"/>
      <c r="D3" s="542"/>
      <c r="E3" s="542"/>
    </row>
    <row r="4" spans="2:15" ht="15" customHeight="1">
      <c r="B4" s="542"/>
      <c r="C4" s="542"/>
      <c r="D4" s="542"/>
      <c r="E4" s="542"/>
      <c r="J4" s="2"/>
      <c r="K4" s="2"/>
      <c r="L4" s="2"/>
      <c r="M4" s="2"/>
      <c r="N4" s="2"/>
      <c r="O4" s="2"/>
    </row>
    <row r="5" spans="2:15" ht="15" customHeight="1">
      <c r="B5" s="542"/>
      <c r="C5" s="542"/>
      <c r="D5" s="542"/>
      <c r="E5" s="542"/>
      <c r="J5" s="2"/>
      <c r="K5" s="2"/>
      <c r="L5" s="2"/>
      <c r="M5" s="2"/>
      <c r="N5" s="2"/>
      <c r="O5" s="2"/>
    </row>
    <row r="6" spans="2:26" s="30" customFormat="1" ht="15" customHeight="1">
      <c r="B6" s="539">
        <v>2014</v>
      </c>
      <c r="C6" s="539"/>
      <c r="D6" s="539"/>
      <c r="E6" s="539"/>
      <c r="F6" s="543" t="s">
        <v>116</v>
      </c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133"/>
      <c r="Z6" s="133"/>
    </row>
    <row r="7" spans="2:26" s="30" customFormat="1" ht="15" customHeight="1">
      <c r="B7" s="539"/>
      <c r="C7" s="539"/>
      <c r="D7" s="539"/>
      <c r="E7" s="539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133"/>
      <c r="Z7" s="133"/>
    </row>
    <row r="8" spans="1:18" ht="15" customHeight="1">
      <c r="A8" s="546"/>
      <c r="B8" s="201"/>
      <c r="C8" s="538"/>
      <c r="D8" s="538"/>
      <c r="E8" s="15"/>
      <c r="F8" s="120"/>
      <c r="G8" s="120"/>
      <c r="H8" s="120"/>
      <c r="I8" s="120"/>
      <c r="J8" s="2"/>
      <c r="K8" s="3"/>
      <c r="L8" s="2"/>
      <c r="M8" s="2"/>
      <c r="N8" s="2"/>
      <c r="O8" s="2"/>
      <c r="P8" s="28"/>
      <c r="Q8" s="29"/>
      <c r="R8" s="13"/>
    </row>
    <row r="9" spans="1:24" ht="15" customHeight="1">
      <c r="A9" s="546"/>
      <c r="B9" s="16"/>
      <c r="C9" s="116"/>
      <c r="D9" s="17"/>
      <c r="E9" s="242">
        <v>-0.024178708163681395</v>
      </c>
      <c r="F9" s="541">
        <f>'Продажи новых авто'!P9</f>
        <v>0.09945355191256833</v>
      </c>
      <c r="G9" s="541"/>
      <c r="H9" s="541"/>
      <c r="I9" s="128">
        <f>IF(F9&gt;0,1,0)</f>
        <v>1</v>
      </c>
      <c r="J9" s="540" t="s">
        <v>113</v>
      </c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</row>
    <row r="10" spans="1:23" ht="15" customHeight="1">
      <c r="A10" s="546"/>
      <c r="B10" s="16"/>
      <c r="C10" s="116"/>
      <c r="D10" s="19"/>
      <c r="E10" s="242">
        <v>0.0299</v>
      </c>
      <c r="F10" s="541">
        <v>0.35816440210863176</v>
      </c>
      <c r="G10" s="541"/>
      <c r="H10" s="541"/>
      <c r="I10" s="128">
        <f>IF(F10&gt;0,1,0)</f>
        <v>1</v>
      </c>
      <c r="J10" s="540" t="s">
        <v>114</v>
      </c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134"/>
    </row>
    <row r="11" spans="1:23" ht="15" customHeight="1">
      <c r="A11" s="546"/>
      <c r="B11" s="16"/>
      <c r="C11" s="116"/>
      <c r="D11" s="17"/>
      <c r="E11" s="242">
        <v>0.034059840783328355</v>
      </c>
      <c r="F11" s="541">
        <f>'Суммарная выручка'!O9</f>
        <v>0.0574262377400927</v>
      </c>
      <c r="G11" s="541"/>
      <c r="H11" s="541"/>
      <c r="I11" s="128">
        <f>IF(F11&gt;E11,1,0)</f>
        <v>1</v>
      </c>
      <c r="J11" s="540" t="s">
        <v>147</v>
      </c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134"/>
    </row>
    <row r="12" spans="1:23" ht="15" customHeight="1">
      <c r="A12" s="546"/>
      <c r="B12" s="16"/>
      <c r="C12" s="116"/>
      <c r="D12" s="17"/>
      <c r="E12" s="117"/>
      <c r="F12" s="243"/>
      <c r="G12" s="243"/>
      <c r="H12" s="243"/>
      <c r="I12" s="128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132"/>
    </row>
    <row r="13" spans="1:23" ht="15" customHeight="1">
      <c r="A13" s="546"/>
      <c r="B13" s="16"/>
      <c r="C13" s="116"/>
      <c r="D13" s="17"/>
      <c r="E13" s="131">
        <v>0.123</v>
      </c>
      <c r="F13" s="535">
        <f>'Продажи авто с пробегом'!G88</f>
        <v>0.1528356060826331</v>
      </c>
      <c r="G13" s="535"/>
      <c r="H13" s="535"/>
      <c r="I13" s="128">
        <f>IF(F13&gt;'Продажи авто с пробегом'!H89,1,0)</f>
        <v>1</v>
      </c>
      <c r="J13" s="537" t="s">
        <v>126</v>
      </c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132"/>
    </row>
    <row r="14" spans="1:24" ht="15" customHeight="1">
      <c r="A14" s="546"/>
      <c r="B14" s="16"/>
      <c r="C14" s="116"/>
      <c r="D14" s="17"/>
      <c r="E14" s="131">
        <v>0.08655813194270713</v>
      </c>
      <c r="F14" s="535">
        <f>'Продажи авто с пробегом'!P72</f>
        <v>0.1364805841486521</v>
      </c>
      <c r="G14" s="535"/>
      <c r="H14" s="535"/>
      <c r="I14" s="128">
        <f>IF(F14&gt;E14,1,0)</f>
        <v>1</v>
      </c>
      <c r="J14" s="537" t="s">
        <v>141</v>
      </c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</row>
    <row r="15" spans="1:23" ht="15" customHeight="1">
      <c r="A15" s="546"/>
      <c r="B15" s="16"/>
      <c r="C15" s="116"/>
      <c r="D15" s="17"/>
      <c r="E15" s="131">
        <v>0.1602</v>
      </c>
      <c r="F15" s="535">
        <f>'Корпоративные продажи'!G71</f>
        <v>0.15314231986033286</v>
      </c>
      <c r="G15" s="535"/>
      <c r="H15" s="535"/>
      <c r="I15" s="128">
        <f>IF(F15&gt;'Корпоративные продажи'!H71,1,0)</f>
        <v>1</v>
      </c>
      <c r="J15" s="537" t="s">
        <v>127</v>
      </c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132"/>
    </row>
    <row r="16" spans="1:23" ht="15" customHeight="1">
      <c r="A16" s="546"/>
      <c r="B16" s="16"/>
      <c r="C16" s="116"/>
      <c r="D16" s="17"/>
      <c r="E16" s="131">
        <v>0.21070965407003045</v>
      </c>
      <c r="F16" s="535">
        <f>'Корпоративные продажи'!P56</f>
        <v>0.24623089088033737</v>
      </c>
      <c r="G16" s="535"/>
      <c r="H16" s="535"/>
      <c r="I16" s="128">
        <f>IF(F16&gt;E16,1,0)</f>
        <v>1</v>
      </c>
      <c r="J16" s="537" t="s">
        <v>115</v>
      </c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132"/>
    </row>
    <row r="17" spans="1:23" ht="15" customHeight="1">
      <c r="A17" s="546"/>
      <c r="B17" s="16"/>
      <c r="C17" s="116"/>
      <c r="D17" s="17"/>
      <c r="E17" s="131">
        <v>0.348</v>
      </c>
      <c r="F17" s="535">
        <f>'Кредитные продажи'!G75</f>
        <v>0.35816440210863176</v>
      </c>
      <c r="G17" s="535"/>
      <c r="H17" s="535"/>
      <c r="I17" s="128">
        <f>IF(F17&gt;'Кредитные продажи'!H75,1,0)</f>
        <v>0</v>
      </c>
      <c r="J17" s="537" t="s">
        <v>128</v>
      </c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132"/>
    </row>
    <row r="18" spans="1:23" ht="15" customHeight="1">
      <c r="A18" s="546"/>
      <c r="B18" s="16"/>
      <c r="C18" s="116"/>
      <c r="D18" s="17"/>
      <c r="E18" s="244">
        <v>0.1721</v>
      </c>
      <c r="F18" s="535">
        <f>'Кредитные продажи БУ'!G54</f>
        <v>0.11798677921374333</v>
      </c>
      <c r="G18" s="535"/>
      <c r="H18" s="535"/>
      <c r="I18" s="128">
        <f>IF(F18&gt;'Кредитные продажи БУ'!H55,1,0)</f>
        <v>0</v>
      </c>
      <c r="J18" s="537" t="s">
        <v>129</v>
      </c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132"/>
    </row>
    <row r="19" spans="1:24" ht="15" customHeight="1">
      <c r="A19" s="546"/>
      <c r="B19" s="16"/>
      <c r="C19" s="116"/>
      <c r="D19" s="17"/>
      <c r="E19" s="244">
        <v>0.5769047962637626</v>
      </c>
      <c r="F19" s="535">
        <v>0.5479274894704445</v>
      </c>
      <c r="G19" s="535"/>
      <c r="H19" s="535"/>
      <c r="I19" s="128">
        <f>IF(F19&gt;E19,1,0)</f>
        <v>0</v>
      </c>
      <c r="J19" s="537" t="s">
        <v>159</v>
      </c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</row>
    <row r="20" spans="1:24" ht="15" customHeight="1">
      <c r="A20" s="546"/>
      <c r="B20" s="16"/>
      <c r="C20" s="116"/>
      <c r="D20" s="17"/>
      <c r="E20" s="244"/>
      <c r="F20" s="535">
        <v>0.712952941707885</v>
      </c>
      <c r="G20" s="535"/>
      <c r="H20" s="535"/>
      <c r="I20" s="128">
        <f>IF(F20&gt;E20,1,0)</f>
        <v>1</v>
      </c>
      <c r="J20" s="537" t="s">
        <v>160</v>
      </c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</row>
    <row r="21" spans="1:24" ht="15" customHeight="1">
      <c r="A21" s="546"/>
      <c r="B21" s="16"/>
      <c r="C21" s="116"/>
      <c r="D21" s="17"/>
      <c r="E21" s="130"/>
      <c r="F21" s="129"/>
      <c r="G21" s="129"/>
      <c r="H21" s="129"/>
      <c r="I21" s="128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15" customHeight="1">
      <c r="A22" s="546"/>
      <c r="B22" s="547">
        <v>940000</v>
      </c>
      <c r="C22" s="547"/>
      <c r="D22" s="547"/>
      <c r="E22" s="547"/>
      <c r="F22" s="536">
        <f>'Средняя цена продажи'!D76</f>
        <v>967910.0082406276</v>
      </c>
      <c r="G22" s="536"/>
      <c r="H22" s="536"/>
      <c r="I22" s="128">
        <f>IF(F22&gt;E22,1,0)</f>
        <v>1</v>
      </c>
      <c r="J22" s="537" t="s">
        <v>130</v>
      </c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</row>
    <row r="23" spans="1:24" ht="15" customHeight="1">
      <c r="A23" s="546"/>
      <c r="B23" s="547">
        <v>570000</v>
      </c>
      <c r="C23" s="547"/>
      <c r="D23" s="547"/>
      <c r="E23" s="547"/>
      <c r="F23" s="536">
        <f>'Средняя цена продажи'!J76</f>
        <v>558598.1968454189</v>
      </c>
      <c r="G23" s="536"/>
      <c r="H23" s="536"/>
      <c r="I23" s="128">
        <f>IF(F23&gt;E23,1,0)</f>
        <v>1</v>
      </c>
      <c r="J23" s="537" t="s">
        <v>131</v>
      </c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</row>
    <row r="24" spans="1:24" ht="15" customHeight="1">
      <c r="A24" s="255"/>
      <c r="B24" s="256"/>
      <c r="C24" s="256"/>
      <c r="D24" s="256"/>
      <c r="E24" s="256">
        <f>'Средний чек'!E63</f>
        <v>46302.21626778671</v>
      </c>
      <c r="F24" s="536">
        <f>'Средний чек'!D62</f>
        <v>59802.6017197403</v>
      </c>
      <c r="G24" s="536"/>
      <c r="H24" s="536"/>
      <c r="I24" s="128">
        <f>IF(F24&gt;E24,1,0)</f>
        <v>1</v>
      </c>
      <c r="J24" s="537" t="s">
        <v>155</v>
      </c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</row>
    <row r="25" spans="1:24" ht="15" customHeight="1">
      <c r="A25" s="255"/>
      <c r="B25" s="256"/>
      <c r="C25" s="256"/>
      <c r="D25" s="256"/>
      <c r="E25" s="256">
        <f>'Средний чек'!K55</f>
        <v>46860.26473078591</v>
      </c>
      <c r="F25" s="536">
        <f>'Средний чек'!J54</f>
        <v>54017.93425205177</v>
      </c>
      <c r="G25" s="536"/>
      <c r="H25" s="536"/>
      <c r="I25" s="128">
        <f>IF(F25&gt;E25,1,0)</f>
        <v>1</v>
      </c>
      <c r="J25" s="537" t="s">
        <v>132</v>
      </c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</row>
    <row r="26" spans="1:24" ht="15" customHeight="1">
      <c r="A26" s="135"/>
      <c r="B26" s="202"/>
      <c r="C26" s="202"/>
      <c r="D26" s="202"/>
      <c r="E26" s="202"/>
      <c r="F26" s="136"/>
      <c r="G26" s="136"/>
      <c r="H26" s="136"/>
      <c r="I26" s="128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2:26" s="14" customFormat="1" ht="15" customHeight="1">
      <c r="B27" s="140"/>
      <c r="C27" s="140"/>
      <c r="D27" s="140"/>
      <c r="E27" s="140"/>
      <c r="F27" s="544" t="s">
        <v>117</v>
      </c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137"/>
      <c r="Z27" s="137"/>
    </row>
    <row r="28" spans="2:26" s="14" customFormat="1" ht="15" customHeight="1">
      <c r="B28" s="140"/>
      <c r="C28" s="140"/>
      <c r="D28" s="140"/>
      <c r="E28" s="140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137"/>
      <c r="Z28" s="137"/>
    </row>
    <row r="29" spans="2:15" ht="15" customHeight="1">
      <c r="B29" s="201"/>
      <c r="C29" s="22"/>
      <c r="D29" s="22"/>
      <c r="E29" s="22"/>
      <c r="F29" s="122"/>
      <c r="G29" s="122"/>
      <c r="H29" s="122"/>
      <c r="I29" s="122"/>
      <c r="J29" s="2"/>
      <c r="K29" s="3" t="s">
        <v>57</v>
      </c>
      <c r="L29" s="4">
        <v>0.085</v>
      </c>
      <c r="M29" s="2"/>
      <c r="N29" s="2"/>
      <c r="O29" s="2"/>
    </row>
    <row r="30" spans="2:15" ht="15" customHeight="1">
      <c r="B30" s="23"/>
      <c r="C30" s="23"/>
      <c r="D30" s="20"/>
      <c r="E30" s="20"/>
      <c r="F30" s="121"/>
      <c r="G30" s="125"/>
      <c r="H30" s="125"/>
      <c r="I30" s="125"/>
      <c r="J30" s="2"/>
      <c r="K30" s="3" t="s">
        <v>58</v>
      </c>
      <c r="L30" s="4">
        <v>0.027000000000000003</v>
      </c>
      <c r="M30" s="2"/>
      <c r="N30" s="2"/>
      <c r="O30" s="2"/>
    </row>
    <row r="31" spans="2:15" ht="15" customHeight="1">
      <c r="B31" s="23"/>
      <c r="C31" s="23"/>
      <c r="D31" s="20"/>
      <c r="E31" s="20"/>
      <c r="F31" s="121"/>
      <c r="G31" s="125"/>
      <c r="H31" s="125"/>
      <c r="I31" s="125"/>
      <c r="J31" s="2"/>
      <c r="K31" s="2"/>
      <c r="L31" s="2"/>
      <c r="M31" s="2"/>
      <c r="N31" s="2"/>
      <c r="O31" s="2"/>
    </row>
    <row r="32" spans="2:15" ht="15" customHeight="1">
      <c r="B32" s="23"/>
      <c r="C32" s="23"/>
      <c r="D32" s="20"/>
      <c r="E32" s="20"/>
      <c r="F32" s="121"/>
      <c r="G32" s="125"/>
      <c r="H32" s="125"/>
      <c r="I32" s="125"/>
      <c r="J32" s="2"/>
      <c r="K32" s="3">
        <v>2012</v>
      </c>
      <c r="L32" s="2"/>
      <c r="M32" s="2"/>
      <c r="N32" s="2"/>
      <c r="O32" s="2"/>
    </row>
    <row r="33" spans="2:15" ht="15" customHeight="1">
      <c r="B33" s="23"/>
      <c r="C33" s="23"/>
      <c r="D33" s="20"/>
      <c r="E33" s="20"/>
      <c r="F33" s="121"/>
      <c r="G33" s="125"/>
      <c r="H33" s="125"/>
      <c r="I33" s="125"/>
      <c r="J33" s="2"/>
      <c r="K33" s="3" t="s">
        <v>59</v>
      </c>
      <c r="L33" s="4">
        <v>0.749</v>
      </c>
      <c r="M33" s="2"/>
      <c r="N33" s="2"/>
      <c r="O33" s="2"/>
    </row>
    <row r="34" spans="2:15" ht="15" customHeight="1">
      <c r="B34" s="23"/>
      <c r="C34" s="23"/>
      <c r="D34" s="20"/>
      <c r="E34" s="20"/>
      <c r="F34" s="121"/>
      <c r="G34" s="125"/>
      <c r="H34" s="125"/>
      <c r="I34" s="125"/>
      <c r="J34" s="2"/>
      <c r="K34" s="3" t="s">
        <v>60</v>
      </c>
      <c r="L34" s="4">
        <v>0.047</v>
      </c>
      <c r="M34" s="2"/>
      <c r="N34" s="2"/>
      <c r="O34" s="2"/>
    </row>
    <row r="35" spans="2:15" ht="15" customHeight="1">
      <c r="B35" s="23"/>
      <c r="C35" s="23"/>
      <c r="D35" s="20"/>
      <c r="E35" s="20"/>
      <c r="F35" s="121"/>
      <c r="G35" s="125"/>
      <c r="H35" s="125"/>
      <c r="I35" s="125"/>
      <c r="J35" s="2"/>
      <c r="K35" s="3" t="s">
        <v>61</v>
      </c>
      <c r="L35" s="4">
        <v>0.048</v>
      </c>
      <c r="M35" s="2"/>
      <c r="N35" s="2"/>
      <c r="O35" s="2"/>
    </row>
    <row r="36" spans="2:15" ht="15" customHeight="1">
      <c r="B36" s="20"/>
      <c r="C36" s="21"/>
      <c r="D36" s="20"/>
      <c r="E36" s="20"/>
      <c r="F36" s="121"/>
      <c r="G36" s="125"/>
      <c r="H36" s="125"/>
      <c r="I36" s="125"/>
      <c r="J36" s="2"/>
      <c r="K36" s="3" t="s">
        <v>62</v>
      </c>
      <c r="L36" s="4">
        <v>0.071</v>
      </c>
      <c r="M36" s="2"/>
      <c r="N36" s="2"/>
      <c r="O36" s="2"/>
    </row>
    <row r="37" spans="2:15" ht="15" customHeight="1">
      <c r="B37" s="20"/>
      <c r="C37" s="21"/>
      <c r="D37" s="20"/>
      <c r="E37" s="20"/>
      <c r="F37" s="121"/>
      <c r="G37" s="125"/>
      <c r="H37" s="125"/>
      <c r="I37" s="125"/>
      <c r="J37" s="2"/>
      <c r="K37" s="3" t="s">
        <v>63</v>
      </c>
      <c r="L37" s="4">
        <v>0.029</v>
      </c>
      <c r="M37" s="2"/>
      <c r="N37" s="2"/>
      <c r="O37" s="2"/>
    </row>
    <row r="38" spans="2:15" ht="15" customHeight="1">
      <c r="B38" s="20"/>
      <c r="C38" s="21"/>
      <c r="D38" s="20"/>
      <c r="E38" s="20"/>
      <c r="F38" s="121"/>
      <c r="G38" s="125"/>
      <c r="H38" s="125"/>
      <c r="I38" s="125"/>
      <c r="J38" s="2"/>
      <c r="K38" s="2"/>
      <c r="L38" s="2"/>
      <c r="M38" s="2"/>
      <c r="N38" s="2"/>
      <c r="O38" s="2"/>
    </row>
    <row r="39" spans="2:15" ht="15" customHeight="1">
      <c r="B39" s="20"/>
      <c r="C39" s="21"/>
      <c r="D39" s="20"/>
      <c r="E39" s="20"/>
      <c r="F39" s="121"/>
      <c r="G39" s="125"/>
      <c r="H39" s="125"/>
      <c r="I39" s="125"/>
      <c r="J39" s="2"/>
      <c r="K39" s="3">
        <v>2013</v>
      </c>
      <c r="L39" s="2"/>
      <c r="M39" s="2"/>
      <c r="N39" s="2"/>
      <c r="O39" s="2"/>
    </row>
    <row r="40" spans="2:15" ht="15" customHeight="1">
      <c r="B40" s="20"/>
      <c r="C40" s="21"/>
      <c r="D40" s="20"/>
      <c r="E40" s="20"/>
      <c r="F40" s="121"/>
      <c r="G40" s="125"/>
      <c r="H40" s="125"/>
      <c r="I40" s="125"/>
      <c r="J40" s="2"/>
      <c r="K40" s="3" t="s">
        <v>64</v>
      </c>
      <c r="L40" s="4">
        <v>0.769</v>
      </c>
      <c r="M40" s="2"/>
      <c r="N40" s="2"/>
      <c r="O40" s="2"/>
    </row>
    <row r="41" spans="2:15" ht="15" customHeight="1">
      <c r="B41" s="20"/>
      <c r="C41" s="21"/>
      <c r="D41" s="20"/>
      <c r="E41" s="20"/>
      <c r="F41" s="121"/>
      <c r="G41" s="125"/>
      <c r="H41" s="125"/>
      <c r="I41" s="125"/>
      <c r="J41" s="2"/>
      <c r="K41" s="3" t="s">
        <v>65</v>
      </c>
      <c r="L41" s="5">
        <v>0.058</v>
      </c>
      <c r="M41" s="2"/>
      <c r="N41" s="2"/>
      <c r="O41" s="2"/>
    </row>
    <row r="42" spans="2:15" ht="15" customHeight="1">
      <c r="B42" s="20"/>
      <c r="C42" s="21"/>
      <c r="D42" s="20"/>
      <c r="E42" s="20"/>
      <c r="F42" s="121"/>
      <c r="G42" s="125"/>
      <c r="H42" s="125"/>
      <c r="I42" s="125"/>
      <c r="J42" s="2"/>
      <c r="K42" s="3" t="s">
        <v>66</v>
      </c>
      <c r="L42" s="4">
        <v>0.056</v>
      </c>
      <c r="M42" s="2"/>
      <c r="N42" s="2"/>
      <c r="O42" s="2"/>
    </row>
    <row r="43" spans="2:15" ht="15" customHeight="1">
      <c r="B43" s="20"/>
      <c r="C43" s="21"/>
      <c r="D43" s="20"/>
      <c r="E43" s="20"/>
      <c r="F43" s="121"/>
      <c r="G43" s="125"/>
      <c r="H43" s="125"/>
      <c r="I43" s="125"/>
      <c r="J43" s="2"/>
      <c r="K43" s="3" t="s">
        <v>67</v>
      </c>
      <c r="L43" s="4">
        <v>0.083</v>
      </c>
      <c r="M43" s="2"/>
      <c r="N43" s="2"/>
      <c r="O43" s="2"/>
    </row>
    <row r="44" spans="2:15" ht="15" customHeight="1">
      <c r="B44" s="20"/>
      <c r="C44" s="21"/>
      <c r="D44" s="20"/>
      <c r="E44" s="20"/>
      <c r="F44" s="121"/>
      <c r="G44" s="125"/>
      <c r="H44" s="125"/>
      <c r="I44" s="125"/>
      <c r="J44" s="2"/>
      <c r="K44" s="3" t="s">
        <v>68</v>
      </c>
      <c r="L44" s="4">
        <v>0.034</v>
      </c>
      <c r="M44" s="2"/>
      <c r="N44" s="2"/>
      <c r="O44" s="2"/>
    </row>
    <row r="45" spans="2:15" ht="15" customHeight="1">
      <c r="B45" s="20"/>
      <c r="C45" s="21"/>
      <c r="D45" s="20"/>
      <c r="E45" s="20"/>
      <c r="F45" s="121"/>
      <c r="G45" s="125"/>
      <c r="H45" s="125"/>
      <c r="I45" s="125"/>
      <c r="J45" s="2"/>
      <c r="K45" s="2"/>
      <c r="L45" s="2"/>
      <c r="M45" s="2"/>
      <c r="N45" s="2"/>
      <c r="O45" s="2"/>
    </row>
    <row r="46" spans="2:15" ht="15" customHeight="1">
      <c r="B46" s="20"/>
      <c r="C46" s="21"/>
      <c r="D46" s="20"/>
      <c r="E46" s="20"/>
      <c r="F46" s="121"/>
      <c r="G46" s="125"/>
      <c r="H46" s="125"/>
      <c r="I46" s="125"/>
      <c r="J46" s="2"/>
      <c r="K46" s="2"/>
      <c r="L46" s="2"/>
      <c r="M46" s="2"/>
      <c r="N46" s="2"/>
      <c r="O46" s="2"/>
    </row>
    <row r="47" spans="2:9" ht="15" customHeight="1">
      <c r="B47" s="23"/>
      <c r="C47" s="23"/>
      <c r="D47" s="23"/>
      <c r="E47" s="23"/>
      <c r="F47" s="65"/>
      <c r="G47" s="65"/>
      <c r="H47" s="65"/>
      <c r="I47" s="65"/>
    </row>
    <row r="48" spans="2:9" ht="15" customHeight="1">
      <c r="B48" s="20"/>
      <c r="C48" s="21"/>
      <c r="D48" s="20"/>
      <c r="E48" s="20"/>
      <c r="F48" s="121"/>
      <c r="G48" s="125"/>
      <c r="H48" s="125"/>
      <c r="I48" s="125"/>
    </row>
    <row r="49" spans="2:26" s="114" customFormat="1" ht="15" customHeight="1">
      <c r="B49" s="139"/>
      <c r="C49" s="139"/>
      <c r="D49" s="139"/>
      <c r="E49" s="139"/>
      <c r="F49" s="533" t="s">
        <v>154</v>
      </c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138"/>
      <c r="Z49" s="138"/>
    </row>
    <row r="50" spans="2:26" s="114" customFormat="1" ht="15" customHeight="1">
      <c r="B50" s="139"/>
      <c r="C50" s="139"/>
      <c r="D50" s="139"/>
      <c r="E50" s="139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138"/>
      <c r="Z50" s="138"/>
    </row>
    <row r="51" spans="2:9" ht="15" customHeight="1">
      <c r="B51" s="23"/>
      <c r="C51" s="23"/>
      <c r="D51" s="23"/>
      <c r="E51" s="23"/>
      <c r="F51" s="65"/>
      <c r="G51" s="65"/>
      <c r="H51" s="65"/>
      <c r="I51" s="65"/>
    </row>
    <row r="52" spans="2:9" ht="15" customHeight="1">
      <c r="B52" s="20"/>
      <c r="C52" s="21"/>
      <c r="D52" s="20"/>
      <c r="E52" s="20"/>
      <c r="F52" s="121"/>
      <c r="G52" s="125"/>
      <c r="H52" s="125"/>
      <c r="I52" s="125"/>
    </row>
    <row r="53" spans="2:9" ht="15" customHeight="1">
      <c r="B53" s="20"/>
      <c r="C53" s="21"/>
      <c r="D53" s="20"/>
      <c r="E53" s="20"/>
      <c r="F53" s="121"/>
      <c r="G53" s="125"/>
      <c r="H53" s="125"/>
      <c r="I53" s="125"/>
    </row>
    <row r="54" spans="2:9" ht="15" customHeight="1">
      <c r="B54" s="20"/>
      <c r="C54" s="21"/>
      <c r="D54" s="20"/>
      <c r="E54" s="20"/>
      <c r="F54" s="121"/>
      <c r="G54" s="125"/>
      <c r="H54" s="125"/>
      <c r="I54" s="125"/>
    </row>
    <row r="55" spans="2:9" ht="15" customHeight="1">
      <c r="B55" s="20"/>
      <c r="C55" s="21"/>
      <c r="D55" s="20"/>
      <c r="E55" s="20"/>
      <c r="F55" s="121"/>
      <c r="G55" s="125"/>
      <c r="H55" s="125"/>
      <c r="I55" s="125"/>
    </row>
    <row r="56" spans="2:21" ht="15" customHeight="1">
      <c r="B56" s="20"/>
      <c r="C56" s="21"/>
      <c r="D56" s="20"/>
      <c r="E56" s="20"/>
      <c r="F56" s="121"/>
      <c r="G56" s="125"/>
      <c r="H56" s="125"/>
      <c r="I56" s="125"/>
      <c r="M56" s="6"/>
      <c r="N56" s="6"/>
      <c r="O56" s="6"/>
      <c r="P56" s="6"/>
      <c r="Q56" s="6"/>
      <c r="R56" s="6"/>
      <c r="S56" s="6"/>
      <c r="T56" s="6"/>
      <c r="U56" s="6"/>
    </row>
    <row r="57" spans="2:21" ht="15" customHeight="1">
      <c r="B57" s="20"/>
      <c r="C57" s="21"/>
      <c r="D57" s="20"/>
      <c r="E57" s="20"/>
      <c r="F57" s="121"/>
      <c r="G57" s="125"/>
      <c r="H57" s="125"/>
      <c r="I57" s="125"/>
      <c r="M57" s="7"/>
      <c r="N57" s="8"/>
      <c r="O57" s="8"/>
      <c r="P57" s="8"/>
      <c r="Q57" s="8"/>
      <c r="R57" s="8"/>
      <c r="S57" s="6"/>
      <c r="T57" s="6"/>
      <c r="U57" s="6"/>
    </row>
    <row r="58" spans="2:21" ht="15" customHeight="1">
      <c r="B58" s="20"/>
      <c r="C58" s="21"/>
      <c r="D58" s="20"/>
      <c r="E58" s="20"/>
      <c r="F58" s="121"/>
      <c r="G58" s="125"/>
      <c r="H58" s="125"/>
      <c r="I58" s="125"/>
      <c r="M58" s="7"/>
      <c r="N58" s="9"/>
      <c r="O58" s="9"/>
      <c r="P58" s="9"/>
      <c r="Q58" s="9"/>
      <c r="R58" s="9"/>
      <c r="S58" s="6"/>
      <c r="T58" s="6"/>
      <c r="U58" s="6"/>
    </row>
    <row r="59" spans="2:21" ht="15" customHeight="1">
      <c r="B59" s="20"/>
      <c r="C59" s="21"/>
      <c r="D59" s="20"/>
      <c r="E59" s="20"/>
      <c r="F59" s="121"/>
      <c r="G59" s="125"/>
      <c r="H59" s="125"/>
      <c r="I59" s="125"/>
      <c r="M59" s="7"/>
      <c r="N59" s="9"/>
      <c r="O59" s="9"/>
      <c r="P59" s="9"/>
      <c r="Q59" s="9"/>
      <c r="R59" s="9"/>
      <c r="S59" s="6"/>
      <c r="T59" s="6"/>
      <c r="U59" s="6"/>
    </row>
    <row r="60" spans="2:21" ht="15" customHeight="1">
      <c r="B60" s="20"/>
      <c r="C60" s="21"/>
      <c r="D60" s="20"/>
      <c r="E60" s="20"/>
      <c r="F60" s="121"/>
      <c r="G60" s="125"/>
      <c r="H60" s="125"/>
      <c r="I60" s="125"/>
      <c r="M60" s="7"/>
      <c r="N60" s="9"/>
      <c r="O60" s="10"/>
      <c r="P60" s="9"/>
      <c r="Q60" s="9"/>
      <c r="R60" s="9"/>
      <c r="S60" s="6"/>
      <c r="T60" s="6"/>
      <c r="U60" s="6"/>
    </row>
    <row r="61" spans="2:21" ht="15" customHeight="1">
      <c r="B61" s="20"/>
      <c r="C61" s="21"/>
      <c r="D61" s="20"/>
      <c r="E61" s="20"/>
      <c r="F61" s="121"/>
      <c r="G61" s="125"/>
      <c r="H61" s="125"/>
      <c r="I61" s="125"/>
      <c r="M61" s="7"/>
      <c r="N61" s="7"/>
      <c r="O61" s="7"/>
      <c r="P61" s="7"/>
      <c r="Q61" s="7"/>
      <c r="R61" s="7"/>
      <c r="T61" s="6"/>
      <c r="U61" s="6"/>
    </row>
    <row r="62" spans="2:21" ht="15" customHeight="1">
      <c r="B62" s="20"/>
      <c r="C62" s="21"/>
      <c r="D62" s="20"/>
      <c r="E62" s="20"/>
      <c r="F62" s="121"/>
      <c r="G62" s="125"/>
      <c r="H62" s="125"/>
      <c r="I62" s="125"/>
      <c r="M62" s="6"/>
      <c r="N62" s="6"/>
      <c r="O62" s="6"/>
      <c r="P62" s="6"/>
      <c r="Q62" s="6"/>
      <c r="R62" s="6"/>
      <c r="S62" s="6"/>
      <c r="T62" s="6"/>
      <c r="U62" s="6"/>
    </row>
    <row r="63" spans="2:21" ht="15" customHeight="1">
      <c r="B63" s="20"/>
      <c r="C63" s="21"/>
      <c r="D63" s="20"/>
      <c r="E63" s="20"/>
      <c r="F63" s="121"/>
      <c r="G63" s="125"/>
      <c r="H63" s="125"/>
      <c r="I63" s="125"/>
      <c r="M63" s="1"/>
      <c r="N63" s="1"/>
      <c r="O63" s="1"/>
      <c r="P63" s="1"/>
      <c r="Q63" s="1"/>
      <c r="R63" s="1"/>
      <c r="S63" s="1"/>
      <c r="T63" s="1"/>
      <c r="U63" s="1"/>
    </row>
    <row r="64" spans="2:9" ht="15" customHeight="1">
      <c r="B64" s="20"/>
      <c r="C64" s="21"/>
      <c r="D64" s="20"/>
      <c r="E64" s="20"/>
      <c r="F64" s="121"/>
      <c r="G64" s="125"/>
      <c r="H64" s="125"/>
      <c r="I64" s="125"/>
    </row>
    <row r="65" spans="2:9" ht="15" customHeight="1">
      <c r="B65" s="20"/>
      <c r="C65" s="21"/>
      <c r="D65" s="20"/>
      <c r="E65" s="20"/>
      <c r="F65" s="121"/>
      <c r="G65" s="125"/>
      <c r="H65" s="125"/>
      <c r="I65" s="125"/>
    </row>
    <row r="66" spans="2:9" ht="15" customHeight="1">
      <c r="B66" s="20"/>
      <c r="C66" s="21"/>
      <c r="D66" s="20"/>
      <c r="E66" s="20"/>
      <c r="F66" s="121"/>
      <c r="G66" s="125"/>
      <c r="H66" s="125"/>
      <c r="I66" s="125"/>
    </row>
    <row r="67" spans="2:9" ht="15" customHeight="1">
      <c r="B67" s="20"/>
      <c r="C67" s="21"/>
      <c r="D67" s="20"/>
      <c r="E67" s="20"/>
      <c r="F67" s="121"/>
      <c r="G67" s="125"/>
      <c r="H67" s="125"/>
      <c r="I67" s="65"/>
    </row>
    <row r="68" spans="2:9" ht="15" customHeight="1">
      <c r="B68" s="20"/>
      <c r="C68" s="21"/>
      <c r="D68" s="20"/>
      <c r="E68" s="20"/>
      <c r="F68" s="121"/>
      <c r="G68" s="125"/>
      <c r="H68" s="125"/>
      <c r="I68" s="65"/>
    </row>
    <row r="69" spans="2:9" ht="15" customHeight="1">
      <c r="B69" s="20"/>
      <c r="C69" s="21"/>
      <c r="D69" s="20"/>
      <c r="E69" s="20"/>
      <c r="F69" s="121"/>
      <c r="G69" s="125"/>
      <c r="H69" s="125"/>
      <c r="I69" s="65"/>
    </row>
    <row r="70" spans="2:9" ht="15" customHeight="1">
      <c r="B70" s="20"/>
      <c r="C70" s="21"/>
      <c r="D70" s="20"/>
      <c r="E70" s="20"/>
      <c r="F70" s="121"/>
      <c r="G70" s="125"/>
      <c r="H70" s="125"/>
      <c r="I70" s="65"/>
    </row>
    <row r="71" spans="2:9" ht="15" customHeight="1">
      <c r="B71" s="20"/>
      <c r="C71" s="21"/>
      <c r="D71" s="20"/>
      <c r="E71" s="20"/>
      <c r="F71" s="121"/>
      <c r="G71" s="125"/>
      <c r="H71" s="125"/>
      <c r="I71" s="65"/>
    </row>
    <row r="72" spans="2:9" ht="15" customHeight="1">
      <c r="B72" s="20"/>
      <c r="C72" s="21"/>
      <c r="D72" s="20"/>
      <c r="E72" s="20"/>
      <c r="F72" s="121"/>
      <c r="G72" s="125"/>
      <c r="H72" s="125"/>
      <c r="I72" s="65"/>
    </row>
    <row r="73" spans="2:9" ht="15" customHeight="1">
      <c r="B73" s="20"/>
      <c r="C73" s="21"/>
      <c r="D73" s="20"/>
      <c r="E73" s="20"/>
      <c r="F73" s="121"/>
      <c r="G73" s="125"/>
      <c r="H73" s="125"/>
      <c r="I73" s="65"/>
    </row>
    <row r="74" spans="2:9" ht="15" customHeight="1">
      <c r="B74" s="20"/>
      <c r="C74" s="21"/>
      <c r="D74" s="20"/>
      <c r="E74" s="20"/>
      <c r="F74" s="121"/>
      <c r="G74" s="125"/>
      <c r="H74" s="125"/>
      <c r="I74" s="65"/>
    </row>
    <row r="75" spans="2:26" s="30" customFormat="1" ht="15" customHeight="1">
      <c r="B75" s="253"/>
      <c r="C75" s="254"/>
      <c r="D75" s="253"/>
      <c r="E75" s="253"/>
      <c r="F75" s="20"/>
      <c r="G75" s="24"/>
      <c r="H75" s="24"/>
      <c r="I75" s="24"/>
      <c r="Y75" s="133"/>
      <c r="Z75" s="133"/>
    </row>
    <row r="76" spans="2:26" s="30" customFormat="1" ht="15" customHeight="1">
      <c r="B76" s="253"/>
      <c r="C76" s="254"/>
      <c r="D76" s="253"/>
      <c r="E76" s="253"/>
      <c r="F76" s="20"/>
      <c r="G76" s="24"/>
      <c r="H76" s="24"/>
      <c r="I76" s="24"/>
      <c r="Y76" s="133"/>
      <c r="Z76" s="133"/>
    </row>
    <row r="77" spans="2:9" ht="15" customHeight="1">
      <c r="B77" s="20"/>
      <c r="C77" s="21"/>
      <c r="D77" s="20"/>
      <c r="E77" s="20"/>
      <c r="F77" s="121"/>
      <c r="G77" s="125"/>
      <c r="H77" s="125"/>
      <c r="I77" s="125"/>
    </row>
    <row r="78" spans="2:9" ht="15" customHeight="1">
      <c r="B78" s="20"/>
      <c r="C78" s="21"/>
      <c r="D78" s="20"/>
      <c r="E78" s="20"/>
      <c r="F78" s="121"/>
      <c r="G78" s="125"/>
      <c r="H78" s="125"/>
      <c r="I78" s="125"/>
    </row>
    <row r="79" spans="2:9" ht="15" customHeight="1">
      <c r="B79" s="20"/>
      <c r="C79" s="21"/>
      <c r="D79" s="20"/>
      <c r="E79" s="20"/>
      <c r="F79" s="121"/>
      <c r="G79" s="125"/>
      <c r="H79" s="125"/>
      <c r="I79" s="125"/>
    </row>
    <row r="80" spans="2:9" ht="15" customHeight="1">
      <c r="B80" s="20"/>
      <c r="C80" s="21"/>
      <c r="D80" s="20"/>
      <c r="E80" s="20"/>
      <c r="F80" s="121"/>
      <c r="G80" s="125"/>
      <c r="H80" s="125"/>
      <c r="I80" s="125"/>
    </row>
    <row r="81" spans="2:9" ht="15" customHeight="1">
      <c r="B81" s="20"/>
      <c r="C81" s="21"/>
      <c r="D81" s="20"/>
      <c r="E81" s="20"/>
      <c r="F81" s="121"/>
      <c r="G81" s="125"/>
      <c r="H81" s="125"/>
      <c r="I81" s="125"/>
    </row>
    <row r="82" spans="2:9" ht="15" customHeight="1">
      <c r="B82" s="20"/>
      <c r="C82" s="21"/>
      <c r="D82" s="20"/>
      <c r="E82" s="20"/>
      <c r="F82" s="121"/>
      <c r="G82" s="125"/>
      <c r="H82" s="125"/>
      <c r="I82" s="125"/>
    </row>
    <row r="83" spans="2:9" ht="15" customHeight="1">
      <c r="B83" s="25"/>
      <c r="C83" s="26"/>
      <c r="D83" s="25"/>
      <c r="E83" s="25"/>
      <c r="F83" s="123"/>
      <c r="G83" s="126"/>
      <c r="H83" s="126"/>
      <c r="I83" s="126"/>
    </row>
    <row r="84" spans="2:9" ht="15" customHeight="1">
      <c r="B84" s="25"/>
      <c r="C84" s="26"/>
      <c r="D84" s="25"/>
      <c r="E84" s="25"/>
      <c r="F84" s="123"/>
      <c r="G84" s="126"/>
      <c r="H84" s="126"/>
      <c r="I84" s="126"/>
    </row>
    <row r="85" spans="2:9" ht="15" customHeight="1">
      <c r="B85" s="25"/>
      <c r="C85" s="26"/>
      <c r="D85" s="25"/>
      <c r="E85" s="25"/>
      <c r="F85" s="123"/>
      <c r="G85" s="126"/>
      <c r="H85" s="126"/>
      <c r="I85" s="126"/>
    </row>
    <row r="86" spans="2:9" ht="15" customHeight="1">
      <c r="B86" s="25"/>
      <c r="C86" s="26"/>
      <c r="D86" s="25"/>
      <c r="E86" s="25"/>
      <c r="F86" s="123"/>
      <c r="G86" s="126"/>
      <c r="H86" s="126"/>
      <c r="I86" s="126"/>
    </row>
    <row r="87" spans="2:9" ht="15" customHeight="1">
      <c r="B87" s="25"/>
      <c r="C87" s="26"/>
      <c r="D87" s="25"/>
      <c r="E87" s="25"/>
      <c r="F87" s="123"/>
      <c r="G87" s="126"/>
      <c r="H87" s="126"/>
      <c r="I87" s="126"/>
    </row>
    <row r="88" spans="2:9" ht="15" customHeight="1">
      <c r="B88" s="25"/>
      <c r="C88" s="26"/>
      <c r="D88" s="25"/>
      <c r="E88" s="25"/>
      <c r="F88" s="123"/>
      <c r="G88" s="126"/>
      <c r="H88" s="126"/>
      <c r="I88" s="126"/>
    </row>
    <row r="89" spans="2:9" ht="15" customHeight="1">
      <c r="B89" s="25"/>
      <c r="C89" s="26"/>
      <c r="D89" s="25"/>
      <c r="E89" s="25"/>
      <c r="F89" s="123"/>
      <c r="G89" s="126"/>
      <c r="H89" s="126"/>
      <c r="I89" s="126"/>
    </row>
    <row r="90" spans="2:9" ht="15" customHeight="1">
      <c r="B90" s="25"/>
      <c r="C90" s="26"/>
      <c r="D90" s="25"/>
      <c r="E90" s="25"/>
      <c r="F90" s="123"/>
      <c r="G90" s="126"/>
      <c r="H90" s="126"/>
      <c r="I90" s="126"/>
    </row>
    <row r="91" spans="2:9" ht="15" customHeight="1">
      <c r="B91" s="25"/>
      <c r="C91" s="26"/>
      <c r="D91" s="25"/>
      <c r="E91" s="25"/>
      <c r="F91" s="123"/>
      <c r="G91" s="126"/>
      <c r="H91" s="126"/>
      <c r="I91" s="126"/>
    </row>
    <row r="92" spans="2:9" ht="15" customHeight="1">
      <c r="B92" s="25"/>
      <c r="C92" s="26"/>
      <c r="D92" s="25"/>
      <c r="E92" s="25"/>
      <c r="F92" s="123"/>
      <c r="G92" s="126"/>
      <c r="H92" s="126"/>
      <c r="I92" s="126"/>
    </row>
    <row r="93" spans="2:9" ht="15" customHeight="1">
      <c r="B93" s="25"/>
      <c r="C93" s="26"/>
      <c r="D93" s="25"/>
      <c r="E93" s="25"/>
      <c r="F93" s="123"/>
      <c r="G93" s="126"/>
      <c r="H93" s="126"/>
      <c r="I93" s="126"/>
    </row>
    <row r="94" spans="2:9" ht="15" customHeight="1">
      <c r="B94" s="25"/>
      <c r="C94" s="26"/>
      <c r="D94" s="25"/>
      <c r="E94" s="25"/>
      <c r="F94" s="123"/>
      <c r="G94" s="126"/>
      <c r="H94" s="126"/>
      <c r="I94" s="126"/>
    </row>
    <row r="95" spans="2:9" ht="15" customHeight="1">
      <c r="B95" s="25"/>
      <c r="C95" s="26"/>
      <c r="D95" s="25"/>
      <c r="E95" s="25"/>
      <c r="F95" s="123"/>
      <c r="G95" s="126"/>
      <c r="H95" s="126"/>
      <c r="I95" s="126"/>
    </row>
    <row r="96" spans="2:9" ht="15" customHeight="1">
      <c r="B96" s="25"/>
      <c r="C96" s="26"/>
      <c r="D96" s="25"/>
      <c r="E96" s="25"/>
      <c r="F96" s="123"/>
      <c r="G96" s="126"/>
      <c r="H96" s="126"/>
      <c r="I96" s="126"/>
    </row>
    <row r="97" spans="2:9" ht="15" customHeight="1">
      <c r="B97" s="25"/>
      <c r="C97" s="26"/>
      <c r="D97" s="25"/>
      <c r="E97" s="25"/>
      <c r="F97" s="123"/>
      <c r="G97" s="126"/>
      <c r="H97" s="126"/>
      <c r="I97" s="126"/>
    </row>
    <row r="98" spans="2:9" ht="15" customHeight="1">
      <c r="B98" s="25"/>
      <c r="C98" s="26"/>
      <c r="D98" s="25"/>
      <c r="E98" s="25"/>
      <c r="F98" s="123"/>
      <c r="G98" s="126"/>
      <c r="H98" s="126"/>
      <c r="I98" s="126"/>
    </row>
    <row r="99" spans="2:9" ht="15" customHeight="1">
      <c r="B99" s="25"/>
      <c r="C99" s="26"/>
      <c r="D99" s="25"/>
      <c r="E99" s="25"/>
      <c r="F99" s="123"/>
      <c r="G99" s="126"/>
      <c r="H99" s="126"/>
      <c r="I99" s="126"/>
    </row>
    <row r="100" spans="2:9" ht="15" customHeight="1">
      <c r="B100" s="25"/>
      <c r="C100" s="26"/>
      <c r="D100" s="25"/>
      <c r="E100" s="25"/>
      <c r="F100" s="123"/>
      <c r="G100" s="126"/>
      <c r="H100" s="126"/>
      <c r="I100" s="126"/>
    </row>
    <row r="101" spans="2:9" ht="15" customHeight="1">
      <c r="B101" s="25"/>
      <c r="C101" s="26"/>
      <c r="D101" s="25"/>
      <c r="E101" s="25"/>
      <c r="F101" s="123"/>
      <c r="G101" s="126"/>
      <c r="H101" s="126"/>
      <c r="I101" s="126"/>
    </row>
    <row r="102" spans="2:9" ht="15" customHeight="1">
      <c r="B102" s="25"/>
      <c r="C102" s="26"/>
      <c r="D102" s="25"/>
      <c r="E102" s="25"/>
      <c r="F102" s="123"/>
      <c r="G102" s="126"/>
      <c r="H102" s="126"/>
      <c r="I102" s="126"/>
    </row>
    <row r="103" spans="2:9" ht="15" customHeight="1">
      <c r="B103" s="25"/>
      <c r="C103" s="26"/>
      <c r="D103" s="25"/>
      <c r="E103" s="25"/>
      <c r="F103" s="123"/>
      <c r="G103" s="126"/>
      <c r="H103" s="126"/>
      <c r="I103" s="126"/>
    </row>
    <row r="104" spans="2:9" ht="15" customHeight="1">
      <c r="B104" s="25"/>
      <c r="C104" s="26"/>
      <c r="D104" s="25"/>
      <c r="E104" s="25"/>
      <c r="F104" s="123"/>
      <c r="G104" s="126"/>
      <c r="H104" s="126"/>
      <c r="I104" s="126"/>
    </row>
    <row r="105" spans="2:9" ht="15" customHeight="1">
      <c r="B105" s="25"/>
      <c r="C105" s="26"/>
      <c r="D105" s="25"/>
      <c r="E105" s="25"/>
      <c r="F105" s="123"/>
      <c r="G105" s="126"/>
      <c r="H105" s="126"/>
      <c r="I105" s="126"/>
    </row>
    <row r="106" spans="2:9" ht="15" customHeight="1">
      <c r="B106" s="25"/>
      <c r="C106" s="26"/>
      <c r="D106" s="25"/>
      <c r="E106" s="25"/>
      <c r="F106" s="123"/>
      <c r="G106" s="126"/>
      <c r="H106" s="126"/>
      <c r="I106" s="126"/>
    </row>
    <row r="107" spans="2:9" ht="15" customHeight="1">
      <c r="B107" s="25"/>
      <c r="C107" s="26"/>
      <c r="D107" s="25"/>
      <c r="E107" s="25"/>
      <c r="F107" s="123"/>
      <c r="G107" s="126"/>
      <c r="H107" s="126"/>
      <c r="I107" s="126"/>
    </row>
    <row r="108" spans="2:9" ht="15" customHeight="1">
      <c r="B108" s="25"/>
      <c r="C108" s="26"/>
      <c r="D108" s="25"/>
      <c r="E108" s="25"/>
      <c r="F108" s="123"/>
      <c r="G108" s="126"/>
      <c r="H108" s="126"/>
      <c r="I108" s="126"/>
    </row>
    <row r="109" spans="2:9" ht="15" customHeight="1">
      <c r="B109" s="25"/>
      <c r="C109" s="26"/>
      <c r="D109" s="25"/>
      <c r="E109" s="25"/>
      <c r="F109" s="123"/>
      <c r="G109" s="126"/>
      <c r="H109" s="126"/>
      <c r="I109" s="126"/>
    </row>
    <row r="110" spans="2:9" ht="15" customHeight="1">
      <c r="B110" s="25"/>
      <c r="C110" s="26"/>
      <c r="D110" s="25"/>
      <c r="E110" s="25"/>
      <c r="F110" s="123"/>
      <c r="G110" s="126"/>
      <c r="H110" s="126"/>
      <c r="I110" s="126"/>
    </row>
    <row r="111" spans="2:9" ht="15" customHeight="1">
      <c r="B111" s="25"/>
      <c r="C111" s="26"/>
      <c r="D111" s="25"/>
      <c r="E111" s="25"/>
      <c r="F111" s="123"/>
      <c r="G111" s="126"/>
      <c r="H111" s="126"/>
      <c r="I111" s="126"/>
    </row>
    <row r="112" spans="2:9" ht="15" customHeight="1">
      <c r="B112" s="25"/>
      <c r="C112" s="26"/>
      <c r="D112" s="25"/>
      <c r="E112" s="25"/>
      <c r="F112" s="123"/>
      <c r="G112" s="126"/>
      <c r="H112" s="126"/>
      <c r="I112" s="126"/>
    </row>
    <row r="113" spans="2:9" ht="15" customHeight="1">
      <c r="B113" s="25"/>
      <c r="C113" s="26"/>
      <c r="D113" s="25"/>
      <c r="E113" s="25"/>
      <c r="F113" s="123"/>
      <c r="G113" s="126"/>
      <c r="H113" s="126"/>
      <c r="I113" s="126"/>
    </row>
    <row r="114" spans="2:9" ht="15" customHeight="1">
      <c r="B114" s="25"/>
      <c r="C114" s="26"/>
      <c r="D114" s="25"/>
      <c r="E114" s="25"/>
      <c r="F114" s="123"/>
      <c r="G114" s="126"/>
      <c r="H114" s="126"/>
      <c r="I114" s="126"/>
    </row>
    <row r="115" spans="2:9" ht="15" customHeight="1">
      <c r="B115" s="25"/>
      <c r="C115" s="26"/>
      <c r="D115" s="25"/>
      <c r="E115" s="25"/>
      <c r="F115" s="123"/>
      <c r="G115" s="126"/>
      <c r="H115" s="126"/>
      <c r="I115" s="126"/>
    </row>
    <row r="116" spans="2:9" ht="15" customHeight="1">
      <c r="B116" s="25"/>
      <c r="C116" s="26"/>
      <c r="D116" s="25"/>
      <c r="E116" s="25"/>
      <c r="F116" s="123"/>
      <c r="G116" s="126"/>
      <c r="H116" s="126"/>
      <c r="I116" s="126"/>
    </row>
    <row r="117" spans="2:9" ht="15" customHeight="1">
      <c r="B117" s="25"/>
      <c r="C117" s="26"/>
      <c r="D117" s="25"/>
      <c r="E117" s="25"/>
      <c r="F117" s="123"/>
      <c r="G117" s="126"/>
      <c r="H117" s="126"/>
      <c r="I117" s="126"/>
    </row>
    <row r="118" spans="2:9" ht="15" customHeight="1">
      <c r="B118" s="25"/>
      <c r="C118" s="26"/>
      <c r="D118" s="25"/>
      <c r="E118" s="25"/>
      <c r="F118" s="123"/>
      <c r="G118" s="126"/>
      <c r="H118" s="126"/>
      <c r="I118" s="126"/>
    </row>
    <row r="119" spans="2:9" ht="15" customHeight="1">
      <c r="B119" s="25"/>
      <c r="C119" s="26"/>
      <c r="D119" s="25"/>
      <c r="E119" s="25"/>
      <c r="F119" s="123"/>
      <c r="G119" s="126"/>
      <c r="H119" s="126"/>
      <c r="I119" s="126"/>
    </row>
    <row r="120" spans="2:9" ht="15" customHeight="1">
      <c r="B120" s="25"/>
      <c r="C120" s="26"/>
      <c r="D120" s="25"/>
      <c r="E120" s="25"/>
      <c r="F120" s="123"/>
      <c r="G120" s="126"/>
      <c r="H120" s="126"/>
      <c r="I120" s="126"/>
    </row>
    <row r="121" spans="2:9" ht="15" customHeight="1">
      <c r="B121" s="25"/>
      <c r="C121" s="26"/>
      <c r="D121" s="25"/>
      <c r="E121" s="25"/>
      <c r="F121" s="123"/>
      <c r="G121" s="126"/>
      <c r="H121" s="126"/>
      <c r="I121" s="126"/>
    </row>
    <row r="122" spans="2:9" ht="15" customHeight="1">
      <c r="B122" s="25"/>
      <c r="C122" s="26"/>
      <c r="D122" s="25"/>
      <c r="E122" s="25"/>
      <c r="F122" s="123"/>
      <c r="G122" s="126"/>
      <c r="H122" s="126"/>
      <c r="I122" s="126"/>
    </row>
    <row r="123" spans="2:9" ht="15" customHeight="1">
      <c r="B123" s="25"/>
      <c r="C123" s="26"/>
      <c r="D123" s="25"/>
      <c r="E123" s="25"/>
      <c r="F123" s="123"/>
      <c r="G123" s="126"/>
      <c r="H123" s="126"/>
      <c r="I123" s="126"/>
    </row>
    <row r="124" spans="2:9" ht="15" customHeight="1">
      <c r="B124" s="25"/>
      <c r="C124" s="26"/>
      <c r="D124" s="25"/>
      <c r="E124" s="25"/>
      <c r="F124" s="123"/>
      <c r="G124" s="126"/>
      <c r="H124" s="126"/>
      <c r="I124" s="126"/>
    </row>
    <row r="125" spans="2:9" ht="15" customHeight="1">
      <c r="B125" s="25"/>
      <c r="C125" s="26"/>
      <c r="D125" s="25"/>
      <c r="E125" s="25"/>
      <c r="F125" s="123"/>
      <c r="G125" s="126"/>
      <c r="H125" s="126"/>
      <c r="I125" s="126"/>
    </row>
    <row r="126" spans="2:9" ht="15" customHeight="1">
      <c r="B126" s="25"/>
      <c r="C126" s="26"/>
      <c r="D126" s="25"/>
      <c r="E126" s="25"/>
      <c r="F126" s="123"/>
      <c r="G126" s="126"/>
      <c r="H126" s="126"/>
      <c r="I126" s="126"/>
    </row>
    <row r="127" spans="2:9" ht="15" customHeight="1">
      <c r="B127" s="25"/>
      <c r="C127" s="26"/>
      <c r="D127" s="25"/>
      <c r="E127" s="25"/>
      <c r="F127" s="123"/>
      <c r="G127" s="126"/>
      <c r="H127" s="126"/>
      <c r="I127" s="126"/>
    </row>
    <row r="128" spans="2:13" ht="15" customHeight="1">
      <c r="B128" s="25"/>
      <c r="C128" s="26"/>
      <c r="D128" s="25"/>
      <c r="E128" s="25"/>
      <c r="F128" s="123"/>
      <c r="G128" s="219"/>
      <c r="H128" s="219"/>
      <c r="I128" s="219"/>
      <c r="J128" s="13"/>
      <c r="K128" s="13"/>
      <c r="L128" s="13"/>
      <c r="M128" s="13"/>
    </row>
    <row r="129" spans="2:13" ht="15" customHeight="1">
      <c r="B129" s="25"/>
      <c r="C129" s="26"/>
      <c r="D129" s="25"/>
      <c r="E129" s="25"/>
      <c r="F129" s="123"/>
      <c r="G129" s="219"/>
      <c r="H129" s="219"/>
      <c r="I129" s="219"/>
      <c r="J129" s="13"/>
      <c r="K129" s="13"/>
      <c r="L129" s="13"/>
      <c r="M129" s="13"/>
    </row>
    <row r="130" spans="2:13" ht="15" customHeight="1">
      <c r="B130" s="25"/>
      <c r="C130" s="26"/>
      <c r="D130" s="25"/>
      <c r="E130" s="25"/>
      <c r="F130" s="123"/>
      <c r="G130" s="226"/>
      <c r="H130" s="226"/>
      <c r="I130" s="226"/>
      <c r="J130" s="226"/>
      <c r="K130" s="227"/>
      <c r="L130" s="13"/>
      <c r="M130" s="13"/>
    </row>
    <row r="131" spans="2:15" ht="15" customHeight="1">
      <c r="B131" s="25"/>
      <c r="C131" s="26"/>
      <c r="D131" s="25"/>
      <c r="E131" s="25"/>
      <c r="F131" s="123"/>
      <c r="G131" s="226"/>
      <c r="H131" s="226"/>
      <c r="I131" s="226"/>
      <c r="J131" s="226"/>
      <c r="K131" s="227"/>
      <c r="L131" s="13"/>
      <c r="M131" s="13"/>
      <c r="O131" s="100"/>
    </row>
    <row r="132" spans="2:13" ht="15" customHeight="1">
      <c r="B132" s="25"/>
      <c r="C132" s="26"/>
      <c r="D132" s="25"/>
      <c r="E132" s="25"/>
      <c r="F132" s="123"/>
      <c r="G132" s="226"/>
      <c r="H132" s="228"/>
      <c r="I132" s="228"/>
      <c r="J132" s="226"/>
      <c r="K132" s="227"/>
      <c r="L132" s="13"/>
      <c r="M132" s="13"/>
    </row>
    <row r="133" spans="2:13" ht="15" customHeight="1">
      <c r="B133" s="25"/>
      <c r="C133" s="26"/>
      <c r="D133" s="25"/>
      <c r="E133" s="25"/>
      <c r="F133" s="123"/>
      <c r="G133" s="226"/>
      <c r="H133" s="228"/>
      <c r="I133" s="228"/>
      <c r="J133" s="226"/>
      <c r="K133" s="227"/>
      <c r="L133" s="13"/>
      <c r="M133" s="13"/>
    </row>
    <row r="134" spans="2:23" ht="15" customHeight="1">
      <c r="B134" s="25"/>
      <c r="C134" s="26"/>
      <c r="D134" s="25"/>
      <c r="E134" s="25"/>
      <c r="F134" s="234"/>
      <c r="G134" s="235"/>
      <c r="H134" s="236"/>
      <c r="I134" s="236"/>
      <c r="J134" s="237"/>
      <c r="K134" s="238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2:23" ht="15" customHeight="1">
      <c r="B135" s="25"/>
      <c r="C135" s="26"/>
      <c r="D135" s="25"/>
      <c r="E135" s="25"/>
      <c r="F135" s="511"/>
      <c r="G135" s="226"/>
      <c r="H135" s="228"/>
      <c r="I135" s="228"/>
      <c r="J135" s="512"/>
      <c r="K135" s="227"/>
      <c r="L135" s="13"/>
      <c r="M135" s="13"/>
      <c r="N135" s="13"/>
      <c r="O135" s="13"/>
      <c r="P135" s="13"/>
      <c r="Q135" s="13"/>
      <c r="R135" s="13"/>
      <c r="S135" s="13"/>
      <c r="T135" s="216"/>
      <c r="U135" s="216"/>
      <c r="V135" s="216"/>
      <c r="W135" s="216"/>
    </row>
    <row r="136" spans="2:23" ht="15" customHeight="1">
      <c r="B136" s="25"/>
      <c r="C136" s="26"/>
      <c r="D136" s="25"/>
      <c r="E136" s="25"/>
      <c r="F136" s="511"/>
      <c r="G136" s="226"/>
      <c r="H136" s="228"/>
      <c r="I136" s="228"/>
      <c r="J136" s="512"/>
      <c r="K136" s="227"/>
      <c r="L136" s="13"/>
      <c r="M136" s="13"/>
      <c r="N136" s="13"/>
      <c r="O136" s="13"/>
      <c r="P136" s="13"/>
      <c r="Q136" s="13"/>
      <c r="R136" s="13"/>
      <c r="S136" s="13"/>
      <c r="T136" s="505"/>
      <c r="U136" s="216"/>
      <c r="V136" s="216"/>
      <c r="W136" s="216"/>
    </row>
    <row r="137" spans="2:23" ht="15" customHeight="1">
      <c r="B137" s="25"/>
      <c r="C137" s="26"/>
      <c r="D137" s="25"/>
      <c r="E137" s="25"/>
      <c r="F137" s="511"/>
      <c r="G137" s="226"/>
      <c r="H137" s="226"/>
      <c r="I137" s="226"/>
      <c r="J137" s="512"/>
      <c r="K137" s="227"/>
      <c r="L137" s="13"/>
      <c r="M137" s="13"/>
      <c r="N137" s="13"/>
      <c r="O137" s="13"/>
      <c r="P137" s="13"/>
      <c r="Q137" s="13"/>
      <c r="R137" s="13"/>
      <c r="S137" s="13"/>
      <c r="T137" s="505"/>
      <c r="U137" s="216"/>
      <c r="V137" s="216"/>
      <c r="W137" s="216"/>
    </row>
    <row r="138" spans="2:23" ht="15" customHeight="1">
      <c r="B138" s="25"/>
      <c r="C138" s="26"/>
      <c r="D138" s="25"/>
      <c r="E138" s="25"/>
      <c r="F138" s="511"/>
      <c r="G138" s="226"/>
      <c r="H138" s="226"/>
      <c r="I138" s="226"/>
      <c r="J138" s="512"/>
      <c r="K138" s="226"/>
      <c r="L138" s="220"/>
      <c r="M138" s="220"/>
      <c r="N138" s="220"/>
      <c r="O138" s="220"/>
      <c r="P138" s="220"/>
      <c r="Q138" s="220"/>
      <c r="R138" s="220"/>
      <c r="S138" s="220"/>
      <c r="T138" s="505"/>
      <c r="U138" s="216"/>
      <c r="V138" s="216"/>
      <c r="W138" s="216"/>
    </row>
    <row r="139" spans="2:23" ht="15" customHeight="1">
      <c r="B139" s="25"/>
      <c r="C139" s="26"/>
      <c r="D139" s="25"/>
      <c r="E139" s="232"/>
      <c r="F139" s="239"/>
      <c r="G139" s="229" t="s">
        <v>77</v>
      </c>
      <c r="H139" s="230">
        <v>0.7575226982548734</v>
      </c>
      <c r="I139" s="231"/>
      <c r="J139" s="226"/>
      <c r="K139" s="226"/>
      <c r="L139" s="220"/>
      <c r="M139" s="220"/>
      <c r="N139" s="220"/>
      <c r="O139" s="220"/>
      <c r="P139" s="220"/>
      <c r="Q139" s="220"/>
      <c r="R139" s="220"/>
      <c r="S139" s="220"/>
      <c r="T139" s="504"/>
      <c r="U139" s="212"/>
      <c r="V139" s="216"/>
      <c r="W139" s="216"/>
    </row>
    <row r="140" spans="2:23" ht="15" customHeight="1">
      <c r="B140" s="25"/>
      <c r="C140" s="26"/>
      <c r="D140" s="25"/>
      <c r="E140" s="232"/>
      <c r="F140" s="239"/>
      <c r="G140" s="229" t="s">
        <v>78</v>
      </c>
      <c r="H140" s="230">
        <v>0.074658561582035</v>
      </c>
      <c r="I140" s="231"/>
      <c r="J140" s="226"/>
      <c r="K140" s="226"/>
      <c r="L140" s="220"/>
      <c r="M140" s="220"/>
      <c r="N140" s="220"/>
      <c r="O140" s="220"/>
      <c r="P140" s="220"/>
      <c r="Q140" s="220"/>
      <c r="R140" s="220"/>
      <c r="S140" s="220"/>
      <c r="T140" s="504"/>
      <c r="U140" s="212"/>
      <c r="V140" s="216"/>
      <c r="W140" s="216"/>
    </row>
    <row r="141" spans="2:23" ht="15" customHeight="1">
      <c r="B141" s="25"/>
      <c r="C141" s="26"/>
      <c r="D141" s="25"/>
      <c r="E141" s="232"/>
      <c r="F141" s="239"/>
      <c r="G141" s="29" t="s">
        <v>81</v>
      </c>
      <c r="H141" s="278">
        <v>0.04276805271964932</v>
      </c>
      <c r="I141" s="221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504"/>
      <c r="U141" s="212"/>
      <c r="V141" s="216"/>
      <c r="W141" s="216"/>
    </row>
    <row r="142" spans="2:23" ht="15" customHeight="1">
      <c r="B142" s="25"/>
      <c r="C142" s="26"/>
      <c r="D142" s="25"/>
      <c r="E142" s="232"/>
      <c r="F142" s="239"/>
      <c r="G142" s="29" t="s">
        <v>54</v>
      </c>
      <c r="H142" s="278">
        <v>0.09536483341093886</v>
      </c>
      <c r="I142" s="221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504"/>
      <c r="U142" s="212"/>
      <c r="V142" s="216"/>
      <c r="W142" s="216"/>
    </row>
    <row r="143" spans="2:23" ht="15" customHeight="1">
      <c r="B143" s="25"/>
      <c r="C143" s="26"/>
      <c r="D143" s="25"/>
      <c r="E143" s="232"/>
      <c r="F143" s="239"/>
      <c r="G143" s="29" t="s">
        <v>55</v>
      </c>
      <c r="H143" s="223">
        <v>0.013813540766201178</v>
      </c>
      <c r="I143" s="221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504"/>
      <c r="U143" s="212"/>
      <c r="V143" s="216"/>
      <c r="W143" s="216"/>
    </row>
    <row r="144" spans="2:23" ht="15" customHeight="1">
      <c r="B144" s="25"/>
      <c r="C144" s="26"/>
      <c r="D144" s="25"/>
      <c r="E144" s="232"/>
      <c r="F144" s="239"/>
      <c r="G144" s="29" t="s">
        <v>56</v>
      </c>
      <c r="H144" s="223">
        <v>0.0158611038790895</v>
      </c>
      <c r="I144" s="221"/>
      <c r="J144" s="220"/>
      <c r="K144" s="220"/>
      <c r="L144" s="224" t="s">
        <v>120</v>
      </c>
      <c r="M144" s="225" t="s">
        <v>121</v>
      </c>
      <c r="N144" s="225" t="s">
        <v>122</v>
      </c>
      <c r="O144" s="225" t="s">
        <v>123</v>
      </c>
      <c r="P144" s="225" t="s">
        <v>124</v>
      </c>
      <c r="Q144" s="225" t="s">
        <v>125</v>
      </c>
      <c r="R144" s="220"/>
      <c r="S144" s="220"/>
      <c r="T144" s="504"/>
      <c r="U144" s="212"/>
      <c r="V144" s="216"/>
      <c r="W144" s="216"/>
    </row>
    <row r="145" spans="2:23" ht="15" customHeight="1">
      <c r="B145" s="25"/>
      <c r="C145" s="26"/>
      <c r="D145" s="25"/>
      <c r="E145" s="232"/>
      <c r="F145" s="239"/>
      <c r="G145" s="221"/>
      <c r="H145" s="221"/>
      <c r="I145" s="221"/>
      <c r="J145" s="220"/>
      <c r="K145" s="220"/>
      <c r="L145" s="224"/>
      <c r="M145" s="223"/>
      <c r="N145" s="223"/>
      <c r="O145" s="223"/>
      <c r="P145" s="223"/>
      <c r="Q145" s="223"/>
      <c r="R145" s="220"/>
      <c r="S145" s="220"/>
      <c r="T145" s="504"/>
      <c r="U145" s="212"/>
      <c r="V145" s="216"/>
      <c r="W145" s="216"/>
    </row>
    <row r="146" spans="2:23" ht="15" customHeight="1">
      <c r="B146" s="25"/>
      <c r="C146" s="26"/>
      <c r="D146" s="25"/>
      <c r="E146" s="232"/>
      <c r="F146" s="239"/>
      <c r="G146" s="221"/>
      <c r="H146" s="221"/>
      <c r="I146" s="224" t="s">
        <v>76</v>
      </c>
      <c r="J146" s="225" t="s">
        <v>77</v>
      </c>
      <c r="K146" s="225" t="s">
        <v>78</v>
      </c>
      <c r="L146" s="225" t="s">
        <v>79</v>
      </c>
      <c r="M146" s="225" t="s">
        <v>80</v>
      </c>
      <c r="N146" s="225" t="s">
        <v>56</v>
      </c>
      <c r="O146" s="223"/>
      <c r="P146" s="223"/>
      <c r="Q146" s="223"/>
      <c r="R146" s="220"/>
      <c r="S146" s="220"/>
      <c r="T146" s="504"/>
      <c r="U146" s="212"/>
      <c r="V146" s="216"/>
      <c r="W146" s="216"/>
    </row>
    <row r="147" spans="2:23" ht="15" customHeight="1">
      <c r="B147" s="25"/>
      <c r="C147" s="26"/>
      <c r="D147" s="25"/>
      <c r="E147" s="232"/>
      <c r="F147" s="239"/>
      <c r="G147" s="221"/>
      <c r="H147" s="221"/>
      <c r="I147" s="224">
        <v>2012</v>
      </c>
      <c r="J147" s="223">
        <v>0.806354068492783</v>
      </c>
      <c r="K147" s="223">
        <v>0.04397726946445622</v>
      </c>
      <c r="L147" s="223">
        <v>0.04195772336103065</v>
      </c>
      <c r="M147" s="223">
        <v>0.08785025010904057</v>
      </c>
      <c r="N147" s="223">
        <v>0.01987788926760977</v>
      </c>
      <c r="O147" s="223"/>
      <c r="P147" s="223"/>
      <c r="Q147" s="223"/>
      <c r="R147" s="220"/>
      <c r="S147" s="220"/>
      <c r="T147" s="504"/>
      <c r="U147" s="212"/>
      <c r="V147" s="216"/>
      <c r="W147" s="216"/>
    </row>
    <row r="148" spans="2:23" ht="15" customHeight="1">
      <c r="B148" s="25"/>
      <c r="C148" s="26"/>
      <c r="D148" s="25"/>
      <c r="E148" s="232"/>
      <c r="F148" s="239"/>
      <c r="G148" s="239"/>
      <c r="H148" s="239"/>
      <c r="I148" s="224">
        <v>2013</v>
      </c>
      <c r="J148" s="223">
        <v>0.7791252638852593</v>
      </c>
      <c r="K148" s="223">
        <v>0.05242462925707352</v>
      </c>
      <c r="L148" s="223">
        <v>0.044973743946123336</v>
      </c>
      <c r="M148" s="223">
        <v>0.096158379962733</v>
      </c>
      <c r="N148" s="223">
        <v>0.027337909215323624</v>
      </c>
      <c r="O148" s="220"/>
      <c r="P148" s="220"/>
      <c r="Q148" s="220"/>
      <c r="R148" s="220"/>
      <c r="S148" s="220"/>
      <c r="T148" s="510"/>
      <c r="U148" s="212"/>
      <c r="V148" s="216"/>
      <c r="W148" s="216"/>
    </row>
    <row r="149" spans="2:23" ht="15" customHeight="1">
      <c r="B149" s="25"/>
      <c r="C149" s="26"/>
      <c r="D149" s="25"/>
      <c r="E149" s="232"/>
      <c r="F149" s="239"/>
      <c r="G149" s="240"/>
      <c r="H149" s="239"/>
      <c r="I149" s="224">
        <v>2014</v>
      </c>
      <c r="J149" s="241">
        <v>0.757522698254873</v>
      </c>
      <c r="K149" s="241">
        <v>0.074658561582035</v>
      </c>
      <c r="L149" s="241">
        <v>0.04276805271964932</v>
      </c>
      <c r="M149" s="241">
        <v>0.09536483341093886</v>
      </c>
      <c r="N149" s="241">
        <v>0.02967464464529068</v>
      </c>
      <c r="O149" s="222"/>
      <c r="P149" s="222"/>
      <c r="Q149" s="222"/>
      <c r="R149" s="222"/>
      <c r="S149" s="222"/>
      <c r="T149" s="510"/>
      <c r="U149" s="217"/>
      <c r="V149" s="218"/>
      <c r="W149" s="216"/>
    </row>
    <row r="150" spans="2:23" ht="15" customHeight="1">
      <c r="B150" s="25"/>
      <c r="C150" s="26"/>
      <c r="D150" s="25"/>
      <c r="E150" s="232"/>
      <c r="F150" s="239"/>
      <c r="G150" s="240"/>
      <c r="H150" s="239"/>
      <c r="I150" s="239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510"/>
      <c r="U150" s="217"/>
      <c r="V150" s="218"/>
      <c r="W150" s="216"/>
    </row>
    <row r="151" spans="2:23" ht="15" customHeight="1">
      <c r="B151" s="25"/>
      <c r="C151" s="26"/>
      <c r="D151" s="25"/>
      <c r="E151" s="232"/>
      <c r="F151" s="239"/>
      <c r="G151" s="221"/>
      <c r="H151" s="221"/>
      <c r="I151" s="221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504"/>
      <c r="U151" s="212"/>
      <c r="V151" s="216"/>
      <c r="W151" s="216"/>
    </row>
    <row r="152" spans="2:23" ht="15" customHeight="1">
      <c r="B152" s="25"/>
      <c r="C152" s="26"/>
      <c r="D152" s="25"/>
      <c r="E152" s="232"/>
      <c r="F152" s="239"/>
      <c r="G152" s="221"/>
      <c r="H152" s="221"/>
      <c r="I152" s="221"/>
      <c r="J152" s="220"/>
      <c r="K152" s="220"/>
      <c r="L152" s="29"/>
      <c r="M152" s="278"/>
      <c r="N152" s="220"/>
      <c r="O152" s="220"/>
      <c r="P152" s="220"/>
      <c r="Q152" s="220"/>
      <c r="R152" s="220"/>
      <c r="S152" s="220"/>
      <c r="T152" s="504"/>
      <c r="U152" s="212"/>
      <c r="V152" s="216"/>
      <c r="W152" s="216"/>
    </row>
    <row r="153" spans="2:23" ht="15" customHeight="1">
      <c r="B153" s="25"/>
      <c r="C153" s="26"/>
      <c r="D153" s="25"/>
      <c r="E153" s="232"/>
      <c r="F153" s="506"/>
      <c r="G153" s="509"/>
      <c r="H153" s="509"/>
      <c r="I153" s="509"/>
      <c r="J153" s="504"/>
      <c r="K153" s="504"/>
      <c r="L153" s="507"/>
      <c r="M153" s="508"/>
      <c r="N153" s="504"/>
      <c r="O153" s="504"/>
      <c r="P153" s="504"/>
      <c r="Q153" s="504"/>
      <c r="R153" s="504"/>
      <c r="S153" s="504"/>
      <c r="T153" s="504"/>
      <c r="U153" s="212"/>
      <c r="V153" s="216"/>
      <c r="W153" s="216"/>
    </row>
    <row r="154" spans="2:23" ht="15" customHeight="1">
      <c r="B154" s="25"/>
      <c r="C154" s="26"/>
      <c r="D154" s="25"/>
      <c r="E154" s="232"/>
      <c r="F154" s="506"/>
      <c r="G154" s="509"/>
      <c r="H154" s="509"/>
      <c r="I154" s="509"/>
      <c r="J154" s="504"/>
      <c r="K154" s="504"/>
      <c r="L154" s="507"/>
      <c r="M154" s="508"/>
      <c r="N154" s="504"/>
      <c r="O154" s="504"/>
      <c r="P154" s="504"/>
      <c r="Q154" s="504"/>
      <c r="R154" s="504"/>
      <c r="S154" s="504"/>
      <c r="T154" s="504"/>
      <c r="U154" s="212"/>
      <c r="V154" s="216"/>
      <c r="W154" s="216"/>
    </row>
    <row r="155" spans="2:23" ht="15" customHeight="1">
      <c r="B155" s="25"/>
      <c r="C155" s="26"/>
      <c r="D155" s="25"/>
      <c r="E155" s="232"/>
      <c r="F155" s="124"/>
      <c r="G155" s="127"/>
      <c r="H155" s="127"/>
      <c r="I155" s="127"/>
      <c r="J155" s="11"/>
      <c r="K155" s="11"/>
      <c r="L155" s="502"/>
      <c r="M155" s="503"/>
      <c r="N155" s="11"/>
      <c r="O155" s="11"/>
      <c r="P155" s="11"/>
      <c r="Q155" s="11"/>
      <c r="R155" s="11"/>
      <c r="S155" s="11"/>
      <c r="T155" s="212"/>
      <c r="U155" s="212"/>
      <c r="V155" s="216"/>
      <c r="W155" s="216"/>
    </row>
    <row r="156" spans="2:23" ht="15" customHeight="1">
      <c r="B156" s="25"/>
      <c r="C156" s="26"/>
      <c r="D156" s="25"/>
      <c r="E156" s="232"/>
      <c r="F156" s="215"/>
      <c r="G156" s="233"/>
      <c r="H156" s="233"/>
      <c r="I156" s="233"/>
      <c r="J156" s="212"/>
      <c r="K156" s="212"/>
      <c r="L156" s="214"/>
      <c r="M156" s="213"/>
      <c r="N156" s="212"/>
      <c r="O156" s="212"/>
      <c r="P156" s="212"/>
      <c r="Q156" s="212"/>
      <c r="R156" s="212"/>
      <c r="S156" s="212"/>
      <c r="T156" s="212"/>
      <c r="U156" s="212"/>
      <c r="V156" s="216"/>
      <c r="W156" s="216"/>
    </row>
    <row r="157" spans="2:23" ht="15" customHeight="1">
      <c r="B157" s="25"/>
      <c r="C157" s="26"/>
      <c r="D157" s="25"/>
      <c r="E157" s="232"/>
      <c r="F157" s="215"/>
      <c r="G157" s="233"/>
      <c r="H157" s="233"/>
      <c r="I157" s="233"/>
      <c r="J157" s="212"/>
      <c r="K157" s="212"/>
      <c r="L157" s="214"/>
      <c r="M157" s="213"/>
      <c r="N157" s="212"/>
      <c r="O157" s="212"/>
      <c r="P157" s="212"/>
      <c r="Q157" s="212"/>
      <c r="R157" s="212"/>
      <c r="S157" s="212"/>
      <c r="T157" s="212"/>
      <c r="U157" s="212"/>
      <c r="V157" s="216"/>
      <c r="W157" s="216"/>
    </row>
    <row r="158" spans="2:23" ht="15" customHeight="1">
      <c r="B158" s="25"/>
      <c r="C158" s="26"/>
      <c r="D158" s="25"/>
      <c r="E158" s="232"/>
      <c r="F158" s="215"/>
      <c r="G158" s="233"/>
      <c r="H158" s="233"/>
      <c r="I158" s="233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6"/>
      <c r="W158" s="216"/>
    </row>
    <row r="159" spans="2:23" ht="15" customHeight="1">
      <c r="B159" s="25"/>
      <c r="C159" s="26"/>
      <c r="D159" s="25"/>
      <c r="E159" s="232"/>
      <c r="F159" s="215"/>
      <c r="G159" s="233"/>
      <c r="H159" s="233"/>
      <c r="I159" s="233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6"/>
      <c r="W159" s="216"/>
    </row>
    <row r="160" spans="2:23" ht="15" customHeight="1">
      <c r="B160" s="25"/>
      <c r="C160" s="26"/>
      <c r="D160" s="25"/>
      <c r="E160" s="232"/>
      <c r="F160" s="215"/>
      <c r="G160" s="233"/>
      <c r="H160" s="233"/>
      <c r="I160" s="233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6"/>
      <c r="W160" s="216"/>
    </row>
    <row r="161" spans="2:23" ht="15" customHeight="1">
      <c r="B161" s="25"/>
      <c r="C161" s="26"/>
      <c r="D161" s="25"/>
      <c r="E161" s="232"/>
      <c r="F161" s="215"/>
      <c r="G161" s="233"/>
      <c r="H161" s="233"/>
      <c r="I161" s="233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6"/>
      <c r="W161" s="216"/>
    </row>
    <row r="162" spans="2:23" ht="15" customHeight="1">
      <c r="B162" s="25"/>
      <c r="C162" s="26"/>
      <c r="D162" s="25"/>
      <c r="E162" s="232"/>
      <c r="F162" s="215"/>
      <c r="G162" s="233"/>
      <c r="H162" s="233"/>
      <c r="I162" s="233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6"/>
      <c r="W162" s="216"/>
    </row>
    <row r="163" spans="2:23" ht="15" customHeight="1">
      <c r="B163" s="25"/>
      <c r="C163" s="26"/>
      <c r="D163" s="25"/>
      <c r="E163" s="232"/>
      <c r="F163" s="215"/>
      <c r="G163" s="233"/>
      <c r="H163" s="233"/>
      <c r="I163" s="233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6"/>
      <c r="W163" s="216"/>
    </row>
    <row r="164" spans="2:23" ht="15" customHeight="1">
      <c r="B164" s="25"/>
      <c r="C164" s="26"/>
      <c r="D164" s="25"/>
      <c r="E164" s="232"/>
      <c r="F164" s="215"/>
      <c r="G164" s="233"/>
      <c r="H164" s="233"/>
      <c r="I164" s="233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6"/>
      <c r="W164" s="216"/>
    </row>
    <row r="165" spans="2:23" ht="15" customHeight="1">
      <c r="B165" s="25"/>
      <c r="C165" s="26"/>
      <c r="D165" s="25"/>
      <c r="E165" s="232"/>
      <c r="F165" s="215"/>
      <c r="G165" s="233"/>
      <c r="H165" s="233"/>
      <c r="I165" s="233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6"/>
      <c r="W165" s="216"/>
    </row>
    <row r="166" spans="2:21" ht="15" customHeight="1">
      <c r="B166" s="25"/>
      <c r="C166" s="26"/>
      <c r="D166" s="25"/>
      <c r="E166" s="232"/>
      <c r="F166" s="124"/>
      <c r="G166" s="127"/>
      <c r="H166" s="127"/>
      <c r="I166" s="127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2:21" ht="15" customHeight="1">
      <c r="B167" s="25"/>
      <c r="C167" s="26"/>
      <c r="D167" s="25"/>
      <c r="E167" s="232"/>
      <c r="F167" s="124"/>
      <c r="G167" s="127"/>
      <c r="H167" s="127"/>
      <c r="I167" s="127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2:21" ht="15" customHeight="1">
      <c r="B168" s="25"/>
      <c r="C168" s="26"/>
      <c r="D168" s="25"/>
      <c r="E168" s="232"/>
      <c r="F168" s="124"/>
      <c r="G168" s="127"/>
      <c r="H168" s="127"/>
      <c r="I168" s="127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2:9" ht="15" customHeight="1">
      <c r="B169" s="25"/>
      <c r="C169" s="26"/>
      <c r="D169" s="25"/>
      <c r="E169" s="25"/>
      <c r="F169" s="123"/>
      <c r="G169" s="126"/>
      <c r="H169" s="126"/>
      <c r="I169" s="126"/>
    </row>
    <row r="170" spans="2:9" ht="15" customHeight="1">
      <c r="B170" s="25"/>
      <c r="C170" s="26"/>
      <c r="D170" s="25"/>
      <c r="E170" s="25"/>
      <c r="F170" s="123"/>
      <c r="G170" s="126"/>
      <c r="H170" s="126"/>
      <c r="I170" s="126"/>
    </row>
    <row r="171" spans="2:9" ht="15" customHeight="1">
      <c r="B171" s="25"/>
      <c r="C171" s="26"/>
      <c r="D171" s="25"/>
      <c r="E171" s="25"/>
      <c r="F171" s="123"/>
      <c r="G171" s="126"/>
      <c r="H171" s="126"/>
      <c r="I171" s="126"/>
    </row>
    <row r="172" spans="2:9" ht="15" customHeight="1">
      <c r="B172" s="25"/>
      <c r="C172" s="26"/>
      <c r="D172" s="25"/>
      <c r="E172" s="25"/>
      <c r="F172" s="123"/>
      <c r="G172" s="126"/>
      <c r="H172" s="126"/>
      <c r="I172" s="126"/>
    </row>
    <row r="173" spans="2:9" ht="15" customHeight="1">
      <c r="B173" s="25"/>
      <c r="C173" s="26"/>
      <c r="D173" s="25"/>
      <c r="E173" s="25"/>
      <c r="F173" s="123"/>
      <c r="G173" s="126"/>
      <c r="H173" s="126"/>
      <c r="I173" s="126"/>
    </row>
    <row r="174" spans="2:9" ht="15" customHeight="1">
      <c r="B174" s="25"/>
      <c r="C174" s="26"/>
      <c r="D174" s="25"/>
      <c r="E174" s="25"/>
      <c r="F174" s="123"/>
      <c r="G174" s="126"/>
      <c r="H174" s="126"/>
      <c r="I174" s="126"/>
    </row>
    <row r="175" spans="2:9" ht="15" customHeight="1">
      <c r="B175" s="25"/>
      <c r="C175" s="26"/>
      <c r="D175" s="25"/>
      <c r="E175" s="25"/>
      <c r="F175" s="123"/>
      <c r="G175" s="126"/>
      <c r="H175" s="126"/>
      <c r="I175" s="126"/>
    </row>
    <row r="176" spans="2:9" ht="15" customHeight="1">
      <c r="B176" s="25"/>
      <c r="C176" s="26"/>
      <c r="D176" s="25"/>
      <c r="E176" s="25"/>
      <c r="F176" s="123"/>
      <c r="G176" s="126"/>
      <c r="H176" s="126"/>
      <c r="I176" s="126"/>
    </row>
    <row r="177" spans="2:9" ht="15" customHeight="1">
      <c r="B177" s="25"/>
      <c r="C177" s="26"/>
      <c r="D177" s="25"/>
      <c r="E177" s="25"/>
      <c r="F177" s="123"/>
      <c r="G177" s="126"/>
      <c r="H177" s="126"/>
      <c r="I177" s="126"/>
    </row>
    <row r="178" spans="2:9" ht="15" customHeight="1">
      <c r="B178" s="25"/>
      <c r="C178" s="26"/>
      <c r="D178" s="25"/>
      <c r="E178" s="25"/>
      <c r="F178" s="123"/>
      <c r="G178" s="126"/>
      <c r="H178" s="126"/>
      <c r="I178" s="126"/>
    </row>
    <row r="179" spans="2:9" ht="15" customHeight="1">
      <c r="B179" s="25"/>
      <c r="C179" s="26"/>
      <c r="D179" s="25"/>
      <c r="E179" s="25"/>
      <c r="F179" s="123"/>
      <c r="G179" s="126"/>
      <c r="H179" s="126"/>
      <c r="I179" s="126"/>
    </row>
    <row r="180" spans="2:9" ht="15" customHeight="1">
      <c r="B180" s="25"/>
      <c r="C180" s="26"/>
      <c r="D180" s="25"/>
      <c r="E180" s="25"/>
      <c r="F180" s="123"/>
      <c r="G180" s="126"/>
      <c r="H180" s="126"/>
      <c r="I180" s="126"/>
    </row>
    <row r="181" spans="2:9" ht="15" customHeight="1">
      <c r="B181" s="25"/>
      <c r="C181" s="26"/>
      <c r="D181" s="25"/>
      <c r="E181" s="25"/>
      <c r="F181" s="123"/>
      <c r="G181" s="126"/>
      <c r="H181" s="126"/>
      <c r="I181" s="126"/>
    </row>
    <row r="182" spans="2:9" ht="15" customHeight="1">
      <c r="B182" s="25"/>
      <c r="C182" s="26"/>
      <c r="D182" s="25"/>
      <c r="E182" s="25"/>
      <c r="F182" s="123"/>
      <c r="G182" s="126"/>
      <c r="H182" s="126"/>
      <c r="I182" s="126"/>
    </row>
    <row r="183" spans="2:9" ht="15" customHeight="1">
      <c r="B183" s="25"/>
      <c r="C183" s="26"/>
      <c r="D183" s="25"/>
      <c r="E183" s="25"/>
      <c r="F183" s="123"/>
      <c r="G183" s="126"/>
      <c r="H183" s="126"/>
      <c r="I183" s="126"/>
    </row>
    <row r="184" spans="2:9" ht="15" customHeight="1">
      <c r="B184" s="25"/>
      <c r="C184" s="26"/>
      <c r="D184" s="25"/>
      <c r="E184" s="25"/>
      <c r="F184" s="123"/>
      <c r="G184" s="126"/>
      <c r="H184" s="126"/>
      <c r="I184" s="126"/>
    </row>
    <row r="185" spans="2:9" ht="15" customHeight="1">
      <c r="B185" s="25"/>
      <c r="C185" s="26"/>
      <c r="D185" s="25"/>
      <c r="E185" s="25"/>
      <c r="F185" s="123"/>
      <c r="G185" s="126"/>
      <c r="H185" s="126"/>
      <c r="I185" s="126"/>
    </row>
    <row r="186" spans="2:9" ht="15" customHeight="1">
      <c r="B186" s="25"/>
      <c r="C186" s="26"/>
      <c r="D186" s="25"/>
      <c r="E186" s="25"/>
      <c r="F186" s="123"/>
      <c r="G186" s="126"/>
      <c r="H186" s="126"/>
      <c r="I186" s="126"/>
    </row>
    <row r="187" spans="2:9" ht="15" customHeight="1">
      <c r="B187" s="25"/>
      <c r="C187" s="26"/>
      <c r="D187" s="25"/>
      <c r="E187" s="25"/>
      <c r="F187" s="123"/>
      <c r="G187" s="126"/>
      <c r="H187" s="126"/>
      <c r="I187" s="126"/>
    </row>
    <row r="188" spans="2:9" ht="15" customHeight="1">
      <c r="B188" s="25"/>
      <c r="C188" s="26"/>
      <c r="D188" s="25"/>
      <c r="E188" s="25"/>
      <c r="F188" s="123"/>
      <c r="G188" s="126"/>
      <c r="H188" s="126"/>
      <c r="I188" s="126"/>
    </row>
    <row r="189" spans="2:9" ht="15" customHeight="1">
      <c r="B189" s="25"/>
      <c r="C189" s="26"/>
      <c r="D189" s="25"/>
      <c r="E189" s="25"/>
      <c r="F189" s="123"/>
      <c r="G189" s="126"/>
      <c r="H189" s="126"/>
      <c r="I189" s="126"/>
    </row>
    <row r="190" spans="2:9" ht="15" customHeight="1">
      <c r="B190" s="25"/>
      <c r="C190" s="26"/>
      <c r="D190" s="25"/>
      <c r="E190" s="25"/>
      <c r="F190" s="123"/>
      <c r="G190" s="126"/>
      <c r="H190" s="126"/>
      <c r="I190" s="126"/>
    </row>
    <row r="191" spans="2:9" ht="15" customHeight="1">
      <c r="B191" s="25"/>
      <c r="C191" s="26"/>
      <c r="D191" s="25"/>
      <c r="E191" s="25"/>
      <c r="F191" s="123"/>
      <c r="G191" s="126"/>
      <c r="H191" s="126"/>
      <c r="I191" s="126"/>
    </row>
    <row r="192" spans="2:9" ht="15" customHeight="1">
      <c r="B192" s="25"/>
      <c r="C192" s="26"/>
      <c r="D192" s="25"/>
      <c r="E192" s="25"/>
      <c r="F192" s="123"/>
      <c r="G192" s="126"/>
      <c r="H192" s="126"/>
      <c r="I192" s="126"/>
    </row>
    <row r="193" spans="2:9" ht="15" customHeight="1">
      <c r="B193" s="25"/>
      <c r="C193" s="26"/>
      <c r="D193" s="25"/>
      <c r="E193" s="25"/>
      <c r="F193" s="123"/>
      <c r="G193" s="126"/>
      <c r="H193" s="126"/>
      <c r="I193" s="126"/>
    </row>
    <row r="194" spans="2:9" ht="15" customHeight="1">
      <c r="B194" s="25"/>
      <c r="C194" s="26"/>
      <c r="D194" s="25"/>
      <c r="E194" s="25"/>
      <c r="F194" s="123"/>
      <c r="G194" s="126"/>
      <c r="H194" s="126"/>
      <c r="I194" s="126"/>
    </row>
    <row r="195" spans="2:9" ht="15" customHeight="1">
      <c r="B195" s="25"/>
      <c r="C195" s="26"/>
      <c r="D195" s="25"/>
      <c r="E195" s="25"/>
      <c r="F195" s="123"/>
      <c r="G195" s="126"/>
      <c r="H195" s="126"/>
      <c r="I195" s="126"/>
    </row>
    <row r="196" spans="2:9" ht="15" customHeight="1">
      <c r="B196" s="25"/>
      <c r="C196" s="26"/>
      <c r="D196" s="25"/>
      <c r="E196" s="25"/>
      <c r="F196" s="123"/>
      <c r="G196" s="126"/>
      <c r="H196" s="126"/>
      <c r="I196" s="126"/>
    </row>
    <row r="197" spans="2:9" ht="15" customHeight="1">
      <c r="B197" s="25"/>
      <c r="C197" s="26"/>
      <c r="D197" s="25"/>
      <c r="E197" s="25"/>
      <c r="F197" s="123"/>
      <c r="G197" s="126"/>
      <c r="H197" s="126"/>
      <c r="I197" s="126"/>
    </row>
    <row r="198" spans="2:9" ht="15" customHeight="1">
      <c r="B198" s="25"/>
      <c r="C198" s="26"/>
      <c r="D198" s="25"/>
      <c r="E198" s="25"/>
      <c r="F198" s="123"/>
      <c r="G198" s="126"/>
      <c r="H198" s="126"/>
      <c r="I198" s="126"/>
    </row>
    <row r="199" spans="2:9" ht="15" customHeight="1">
      <c r="B199" s="25"/>
      <c r="C199" s="26"/>
      <c r="D199" s="25"/>
      <c r="E199" s="25"/>
      <c r="F199" s="123"/>
      <c r="G199" s="126"/>
      <c r="H199" s="126"/>
      <c r="I199" s="126"/>
    </row>
    <row r="200" spans="2:9" ht="15" customHeight="1">
      <c r="B200" s="25"/>
      <c r="C200" s="26"/>
      <c r="D200" s="25"/>
      <c r="E200" s="25"/>
      <c r="F200" s="123"/>
      <c r="G200" s="126"/>
      <c r="H200" s="126"/>
      <c r="I200" s="126"/>
    </row>
    <row r="201" spans="2:9" ht="15" customHeight="1">
      <c r="B201" s="25"/>
      <c r="C201" s="26"/>
      <c r="D201" s="25"/>
      <c r="E201" s="25"/>
      <c r="F201" s="123"/>
      <c r="G201" s="126"/>
      <c r="H201" s="126"/>
      <c r="I201" s="126"/>
    </row>
    <row r="202" spans="2:9" ht="15" customHeight="1">
      <c r="B202" s="25"/>
      <c r="C202" s="26"/>
      <c r="D202" s="25"/>
      <c r="E202" s="25"/>
      <c r="F202" s="123"/>
      <c r="G202" s="126"/>
      <c r="H202" s="126"/>
      <c r="I202" s="126"/>
    </row>
    <row r="203" spans="2:9" ht="15" customHeight="1">
      <c r="B203" s="25"/>
      <c r="C203" s="26"/>
      <c r="D203" s="25"/>
      <c r="E203" s="25"/>
      <c r="F203" s="123"/>
      <c r="G203" s="126"/>
      <c r="H203" s="126"/>
      <c r="I203" s="126"/>
    </row>
    <row r="204" spans="2:9" ht="15" customHeight="1">
      <c r="B204" s="25"/>
      <c r="C204" s="26"/>
      <c r="D204" s="25"/>
      <c r="E204" s="25"/>
      <c r="F204" s="123"/>
      <c r="G204" s="126"/>
      <c r="H204" s="126"/>
      <c r="I204" s="126"/>
    </row>
    <row r="205" spans="2:9" ht="15" customHeight="1">
      <c r="B205" s="25"/>
      <c r="C205" s="26"/>
      <c r="D205" s="25"/>
      <c r="E205" s="25"/>
      <c r="F205" s="123"/>
      <c r="G205" s="126"/>
      <c r="H205" s="126"/>
      <c r="I205" s="126"/>
    </row>
    <row r="206" spans="2:9" ht="15" customHeight="1">
      <c r="B206" s="25"/>
      <c r="C206" s="26"/>
      <c r="D206" s="25"/>
      <c r="E206" s="25"/>
      <c r="F206" s="123"/>
      <c r="G206" s="126"/>
      <c r="H206" s="126"/>
      <c r="I206" s="126"/>
    </row>
    <row r="207" spans="2:9" ht="15" customHeight="1">
      <c r="B207" s="25"/>
      <c r="C207" s="26"/>
      <c r="D207" s="25"/>
      <c r="E207" s="25"/>
      <c r="F207" s="123"/>
      <c r="G207" s="126"/>
      <c r="H207" s="126"/>
      <c r="I207" s="126"/>
    </row>
    <row r="208" spans="2:9" ht="15" customHeight="1">
      <c r="B208" s="25"/>
      <c r="C208" s="26"/>
      <c r="D208" s="25"/>
      <c r="E208" s="25"/>
      <c r="F208" s="123"/>
      <c r="G208" s="126"/>
      <c r="H208" s="126"/>
      <c r="I208" s="126"/>
    </row>
    <row r="209" spans="2:9" ht="15" customHeight="1">
      <c r="B209" s="25"/>
      <c r="C209" s="26"/>
      <c r="D209" s="25"/>
      <c r="E209" s="25"/>
      <c r="F209" s="123"/>
      <c r="G209" s="126"/>
      <c r="H209" s="126"/>
      <c r="I209" s="126"/>
    </row>
    <row r="210" spans="2:9" ht="15" customHeight="1">
      <c r="B210" s="25"/>
      <c r="C210" s="26"/>
      <c r="D210" s="25"/>
      <c r="E210" s="25"/>
      <c r="F210" s="123"/>
      <c r="G210" s="126"/>
      <c r="H210" s="126"/>
      <c r="I210" s="126"/>
    </row>
    <row r="211" spans="2:9" ht="15" customHeight="1">
      <c r="B211" s="25"/>
      <c r="C211" s="26"/>
      <c r="D211" s="25"/>
      <c r="E211" s="25"/>
      <c r="F211" s="123"/>
      <c r="G211" s="126"/>
      <c r="H211" s="126"/>
      <c r="I211" s="126"/>
    </row>
  </sheetData>
  <sheetProtection/>
  <mergeCells count="40">
    <mergeCell ref="F20:H20"/>
    <mergeCell ref="J20:X20"/>
    <mergeCell ref="J25:X25"/>
    <mergeCell ref="F27:X28"/>
    <mergeCell ref="A8:A23"/>
    <mergeCell ref="J19:X19"/>
    <mergeCell ref="B22:E22"/>
    <mergeCell ref="B23:E23"/>
    <mergeCell ref="F9:H9"/>
    <mergeCell ref="F10:H10"/>
    <mergeCell ref="J24:X24"/>
    <mergeCell ref="F24:H24"/>
    <mergeCell ref="F25:H25"/>
    <mergeCell ref="F13:H13"/>
    <mergeCell ref="B1:E5"/>
    <mergeCell ref="F6:X7"/>
    <mergeCell ref="J14:X14"/>
    <mergeCell ref="J9:X9"/>
    <mergeCell ref="J12:V12"/>
    <mergeCell ref="J11:V11"/>
    <mergeCell ref="C8:D8"/>
    <mergeCell ref="F14:H14"/>
    <mergeCell ref="J13:V13"/>
    <mergeCell ref="B6:E7"/>
    <mergeCell ref="J17:V17"/>
    <mergeCell ref="J18:V18"/>
    <mergeCell ref="J10:V10"/>
    <mergeCell ref="F11:H11"/>
    <mergeCell ref="J15:V15"/>
    <mergeCell ref="J16:V16"/>
    <mergeCell ref="F49:X50"/>
    <mergeCell ref="F15:H15"/>
    <mergeCell ref="F16:H16"/>
    <mergeCell ref="F17:H17"/>
    <mergeCell ref="F18:H18"/>
    <mergeCell ref="F19:H19"/>
    <mergeCell ref="F22:H22"/>
    <mergeCell ref="F23:H23"/>
    <mergeCell ref="J22:X22"/>
    <mergeCell ref="J23:X23"/>
  </mergeCells>
  <conditionalFormatting sqref="I9:I26">
    <cfRule type="iconSet" priority="3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3"/>
  <ignoredErrors>
    <ignoredError sqref="I15" formula="1"/>
  </ignoredErrors>
  <drawing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1:V21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8" width="8.7109375" style="30" customWidth="1"/>
    <col min="9" max="9" width="4.28125" style="54" customWidth="1"/>
    <col min="10" max="10" width="4.28125" style="30" customWidth="1"/>
    <col min="11" max="11" width="26.7109375" style="30" customWidth="1"/>
    <col min="12" max="12" width="8.7109375" style="30" customWidth="1"/>
    <col min="13" max="14" width="4.28125" style="30" customWidth="1"/>
    <col min="15" max="15" width="26.7109375" style="30" customWidth="1"/>
    <col min="16" max="16" width="8.7109375" style="30" customWidth="1"/>
    <col min="17" max="17" width="9.140625" style="30" customWidth="1"/>
    <col min="18" max="18" width="8.00390625" style="30" customWidth="1"/>
    <col min="19" max="16384" width="9.140625" style="30" customWidth="1"/>
  </cols>
  <sheetData>
    <row r="1" spans="2:17" ht="15.75" customHeight="1">
      <c r="B1" s="542" t="s">
        <v>36</v>
      </c>
      <c r="C1" s="542"/>
      <c r="N1" s="31"/>
      <c r="O1" s="31"/>
      <c r="P1" s="31"/>
      <c r="Q1" s="31"/>
    </row>
    <row r="2" spans="2:3" ht="15.75" customHeight="1">
      <c r="B2" s="542"/>
      <c r="C2" s="542"/>
    </row>
    <row r="3" spans="2:3" ht="15.75" customHeight="1">
      <c r="B3" s="542"/>
      <c r="C3" s="542"/>
    </row>
    <row r="4" spans="2:9" ht="15.75" customHeight="1" thickBot="1">
      <c r="B4" s="542"/>
      <c r="C4" s="542"/>
      <c r="I4" s="67"/>
    </row>
    <row r="5" spans="2:16" ht="15.75" customHeight="1">
      <c r="B5" s="608" t="s">
        <v>151</v>
      </c>
      <c r="C5" s="609"/>
      <c r="D5" s="609"/>
      <c r="E5" s="609"/>
      <c r="F5" s="610"/>
      <c r="G5" s="608" t="s">
        <v>153</v>
      </c>
      <c r="H5" s="610"/>
      <c r="I5" s="33"/>
      <c r="J5" s="608" t="s">
        <v>138</v>
      </c>
      <c r="K5" s="609"/>
      <c r="L5" s="610"/>
      <c r="N5" s="608" t="s">
        <v>139</v>
      </c>
      <c r="O5" s="609"/>
      <c r="P5" s="610"/>
    </row>
    <row r="6" spans="2:16" ht="15.75" customHeight="1">
      <c r="B6" s="611"/>
      <c r="C6" s="612"/>
      <c r="D6" s="612"/>
      <c r="E6" s="612"/>
      <c r="F6" s="613"/>
      <c r="G6" s="611"/>
      <c r="H6" s="613"/>
      <c r="I6" s="33"/>
      <c r="J6" s="611"/>
      <c r="K6" s="612"/>
      <c r="L6" s="613"/>
      <c r="N6" s="611"/>
      <c r="O6" s="612"/>
      <c r="P6" s="613"/>
    </row>
    <row r="7" spans="2:16" ht="15.75" customHeight="1" thickBot="1">
      <c r="B7" s="614"/>
      <c r="C7" s="615"/>
      <c r="D7" s="615"/>
      <c r="E7" s="615"/>
      <c r="F7" s="616"/>
      <c r="G7" s="614"/>
      <c r="H7" s="616"/>
      <c r="I7" s="33"/>
      <c r="J7" s="614"/>
      <c r="K7" s="615"/>
      <c r="L7" s="616"/>
      <c r="N7" s="614"/>
      <c r="O7" s="615"/>
      <c r="P7" s="616"/>
    </row>
    <row r="8" spans="2:16" ht="15.75" customHeight="1" thickBot="1">
      <c r="B8" s="421" t="s">
        <v>16</v>
      </c>
      <c r="C8" s="422" t="s">
        <v>43</v>
      </c>
      <c r="D8" s="423" t="s">
        <v>103</v>
      </c>
      <c r="E8" s="423" t="s">
        <v>102</v>
      </c>
      <c r="F8" s="424" t="s">
        <v>17</v>
      </c>
      <c r="G8" s="491">
        <v>2014</v>
      </c>
      <c r="H8" s="424">
        <v>2013</v>
      </c>
      <c r="I8" s="257"/>
      <c r="J8" s="421" t="s">
        <v>16</v>
      </c>
      <c r="K8" s="422" t="s">
        <v>43</v>
      </c>
      <c r="L8" s="426" t="s">
        <v>17</v>
      </c>
      <c r="M8" s="23"/>
      <c r="N8" s="421" t="s">
        <v>16</v>
      </c>
      <c r="O8" s="422" t="s">
        <v>43</v>
      </c>
      <c r="P8" s="426" t="s">
        <v>17</v>
      </c>
    </row>
    <row r="9" spans="2:16" ht="15.75" customHeight="1">
      <c r="B9" s="155">
        <v>1</v>
      </c>
      <c r="C9" s="364" t="s">
        <v>173</v>
      </c>
      <c r="D9" s="436">
        <v>27723</v>
      </c>
      <c r="E9" s="436">
        <v>28347</v>
      </c>
      <c r="F9" s="301">
        <f aca="true" t="shared" si="0" ref="F9:F18">D9/E9-100%</f>
        <v>-0.02201291141919781</v>
      </c>
      <c r="G9" s="302">
        <v>0.39022845319032134</v>
      </c>
      <c r="H9" s="303">
        <v>0.4464024188595455</v>
      </c>
      <c r="I9" s="258">
        <f>IF(G9&gt;H9,1,0)</f>
        <v>0</v>
      </c>
      <c r="J9" s="155">
        <v>1</v>
      </c>
      <c r="K9" s="364" t="s">
        <v>173</v>
      </c>
      <c r="L9" s="440">
        <v>0.3593256059009484</v>
      </c>
      <c r="M9" s="23"/>
      <c r="N9" s="155">
        <v>1</v>
      </c>
      <c r="O9" s="364" t="s">
        <v>173</v>
      </c>
      <c r="P9" s="303">
        <v>0.5997944501541624</v>
      </c>
    </row>
    <row r="10" spans="2:16" ht="15.75" customHeight="1">
      <c r="B10" s="156">
        <v>2</v>
      </c>
      <c r="C10" s="367" t="s">
        <v>173</v>
      </c>
      <c r="D10" s="437">
        <v>22432</v>
      </c>
      <c r="E10" s="437">
        <v>27211</v>
      </c>
      <c r="F10" s="306">
        <f t="shared" si="0"/>
        <v>-0.17562750358310975</v>
      </c>
      <c r="G10" s="307">
        <v>0.3866186380793161</v>
      </c>
      <c r="H10" s="308">
        <v>0.3957503126908869</v>
      </c>
      <c r="I10" s="258">
        <f aca="true" t="shared" si="1" ref="I10:I71">IF(G10&gt;H10,1,0)</f>
        <v>0</v>
      </c>
      <c r="J10" s="156">
        <v>2</v>
      </c>
      <c r="K10" s="367" t="s">
        <v>173</v>
      </c>
      <c r="L10" s="441">
        <v>0.2794979079497908</v>
      </c>
      <c r="M10" s="23"/>
      <c r="N10" s="156">
        <v>2</v>
      </c>
      <c r="O10" s="367" t="s">
        <v>173</v>
      </c>
      <c r="P10" s="308">
        <v>0.5007433102081269</v>
      </c>
    </row>
    <row r="11" spans="2:16" ht="15.75" customHeight="1">
      <c r="B11" s="156">
        <v>3</v>
      </c>
      <c r="C11" s="367" t="s">
        <v>173</v>
      </c>
      <c r="D11" s="437">
        <v>21917</v>
      </c>
      <c r="E11" s="437">
        <v>25441</v>
      </c>
      <c r="F11" s="306">
        <f t="shared" si="0"/>
        <v>-0.13851656774497856</v>
      </c>
      <c r="G11" s="307">
        <v>0.39910044431495373</v>
      </c>
      <c r="H11" s="308">
        <v>0.47219644381751363</v>
      </c>
      <c r="I11" s="258">
        <f t="shared" si="1"/>
        <v>0</v>
      </c>
      <c r="J11" s="156">
        <v>3</v>
      </c>
      <c r="K11" s="367" t="s">
        <v>173</v>
      </c>
      <c r="L11" s="441">
        <v>0.27118644067796605</v>
      </c>
      <c r="M11" s="23"/>
      <c r="N11" s="156">
        <v>3</v>
      </c>
      <c r="O11" s="295" t="s">
        <v>173</v>
      </c>
      <c r="P11" s="308">
        <v>0.49025191675794083</v>
      </c>
    </row>
    <row r="12" spans="2:16" ht="15.75" customHeight="1">
      <c r="B12" s="156">
        <v>4</v>
      </c>
      <c r="C12" s="367" t="s">
        <v>173</v>
      </c>
      <c r="D12" s="437">
        <v>18112</v>
      </c>
      <c r="E12" s="437">
        <v>15459</v>
      </c>
      <c r="F12" s="306">
        <f t="shared" si="0"/>
        <v>0.17161524031308617</v>
      </c>
      <c r="G12" s="307">
        <v>0.3715282051282051</v>
      </c>
      <c r="H12" s="308">
        <v>0.31212647391374576</v>
      </c>
      <c r="I12" s="258">
        <f t="shared" si="1"/>
        <v>1</v>
      </c>
      <c r="J12" s="156">
        <v>4</v>
      </c>
      <c r="K12" s="367" t="s">
        <v>173</v>
      </c>
      <c r="L12" s="441">
        <v>0.19526795895096916</v>
      </c>
      <c r="M12" s="23"/>
      <c r="N12" s="156">
        <v>4</v>
      </c>
      <c r="O12" s="367" t="s">
        <v>173</v>
      </c>
      <c r="P12" s="308">
        <v>0.4900047596382675</v>
      </c>
    </row>
    <row r="13" spans="2:16" ht="15.75" customHeight="1">
      <c r="B13" s="156">
        <v>5</v>
      </c>
      <c r="C13" s="367" t="s">
        <v>173</v>
      </c>
      <c r="D13" s="437">
        <v>11054</v>
      </c>
      <c r="E13" s="437">
        <v>10650</v>
      </c>
      <c r="F13" s="306">
        <f t="shared" si="0"/>
        <v>0.03793427230046942</v>
      </c>
      <c r="G13" s="307">
        <v>0.42140978231863063</v>
      </c>
      <c r="H13" s="308">
        <v>0.420533070088845</v>
      </c>
      <c r="I13" s="258">
        <f>IF(G13&gt;H13,1,0)</f>
        <v>1</v>
      </c>
      <c r="J13" s="156">
        <v>5</v>
      </c>
      <c r="K13" s="367" t="s">
        <v>173</v>
      </c>
      <c r="L13" s="441">
        <v>0.1923701298701299</v>
      </c>
      <c r="M13" s="23"/>
      <c r="N13" s="156">
        <v>5</v>
      </c>
      <c r="O13" s="367" t="s">
        <v>173</v>
      </c>
      <c r="P13" s="308">
        <v>0.44493392070484583</v>
      </c>
    </row>
    <row r="14" spans="2:16" ht="15.75" customHeight="1">
      <c r="B14" s="156">
        <v>6</v>
      </c>
      <c r="C14" s="367" t="s">
        <v>173</v>
      </c>
      <c r="D14" s="437">
        <v>9908</v>
      </c>
      <c r="E14" s="437">
        <v>11518</v>
      </c>
      <c r="F14" s="306">
        <f t="shared" si="0"/>
        <v>-0.13978121201597504</v>
      </c>
      <c r="G14" s="307"/>
      <c r="H14" s="308"/>
      <c r="I14" s="258"/>
      <c r="J14" s="156">
        <v>6</v>
      </c>
      <c r="K14" s="310" t="s">
        <v>173</v>
      </c>
      <c r="L14" s="441">
        <v>0.18541300527240767</v>
      </c>
      <c r="M14" s="23"/>
      <c r="N14" s="156">
        <v>6</v>
      </c>
      <c r="O14" s="310" t="s">
        <v>173</v>
      </c>
      <c r="P14" s="308">
        <v>0.44379656624554586</v>
      </c>
    </row>
    <row r="15" spans="2:16" ht="15.75" customHeight="1">
      <c r="B15" s="156">
        <v>7</v>
      </c>
      <c r="C15" s="367" t="s">
        <v>173</v>
      </c>
      <c r="D15" s="437">
        <v>9017</v>
      </c>
      <c r="E15" s="437">
        <v>13177</v>
      </c>
      <c r="F15" s="306">
        <f t="shared" si="0"/>
        <v>-0.31570160127494873</v>
      </c>
      <c r="G15" s="307">
        <v>0.37802372867144596</v>
      </c>
      <c r="H15" s="308">
        <v>0.45972159229668913</v>
      </c>
      <c r="I15" s="258">
        <f t="shared" si="1"/>
        <v>0</v>
      </c>
      <c r="J15" s="156">
        <v>7</v>
      </c>
      <c r="K15" s="367" t="s">
        <v>173</v>
      </c>
      <c r="L15" s="441">
        <v>0.17161524031308617</v>
      </c>
      <c r="M15" s="23"/>
      <c r="N15" s="156">
        <v>7</v>
      </c>
      <c r="O15" s="367" t="s">
        <v>173</v>
      </c>
      <c r="P15" s="308">
        <v>0.4291154578500952</v>
      </c>
    </row>
    <row r="16" spans="2:16" ht="15.75" customHeight="1">
      <c r="B16" s="156">
        <v>8</v>
      </c>
      <c r="C16" s="367" t="s">
        <v>173</v>
      </c>
      <c r="D16" s="437">
        <v>8156.431999999999</v>
      </c>
      <c r="E16" s="437">
        <v>9631</v>
      </c>
      <c r="F16" s="306">
        <f t="shared" si="0"/>
        <v>-0.1531064271622885</v>
      </c>
      <c r="G16" s="307">
        <v>0.300438596491228</v>
      </c>
      <c r="H16" s="308">
        <v>0.35271142410032513</v>
      </c>
      <c r="I16" s="258">
        <f t="shared" si="1"/>
        <v>0</v>
      </c>
      <c r="J16" s="156">
        <v>8</v>
      </c>
      <c r="K16" s="367" t="s">
        <v>173</v>
      </c>
      <c r="L16" s="441">
        <v>0.1536853110297962</v>
      </c>
      <c r="M16" s="23"/>
      <c r="N16" s="156">
        <v>8</v>
      </c>
      <c r="O16" s="367" t="s">
        <v>173</v>
      </c>
      <c r="P16" s="308">
        <v>0.42616119524341906</v>
      </c>
    </row>
    <row r="17" spans="2:16" ht="15.75" customHeight="1">
      <c r="B17" s="156">
        <v>9</v>
      </c>
      <c r="C17" s="367" t="s">
        <v>173</v>
      </c>
      <c r="D17" s="437">
        <v>8072</v>
      </c>
      <c r="E17" s="437">
        <v>7002</v>
      </c>
      <c r="F17" s="306">
        <f t="shared" si="0"/>
        <v>0.15281348186232502</v>
      </c>
      <c r="G17" s="307">
        <v>0.3347016627275366</v>
      </c>
      <c r="H17" s="308">
        <v>0.3629483723823346</v>
      </c>
      <c r="I17" s="258">
        <f t="shared" si="1"/>
        <v>0</v>
      </c>
      <c r="J17" s="156">
        <v>9</v>
      </c>
      <c r="K17" s="367" t="s">
        <v>173</v>
      </c>
      <c r="L17" s="441">
        <v>0.15281348186232502</v>
      </c>
      <c r="M17" s="23"/>
      <c r="N17" s="156">
        <v>9</v>
      </c>
      <c r="O17" s="367" t="s">
        <v>173</v>
      </c>
      <c r="P17" s="308">
        <v>0.4225577671013498</v>
      </c>
    </row>
    <row r="18" spans="2:16" ht="15.75" customHeight="1">
      <c r="B18" s="156">
        <v>10</v>
      </c>
      <c r="C18" s="367" t="s">
        <v>173</v>
      </c>
      <c r="D18" s="437">
        <v>6714</v>
      </c>
      <c r="E18" s="437">
        <v>8943</v>
      </c>
      <c r="F18" s="306">
        <f t="shared" si="0"/>
        <v>-0.24924521972492453</v>
      </c>
      <c r="G18" s="307">
        <v>0.49025191675794083</v>
      </c>
      <c r="H18" s="308">
        <v>0.5283275240739647</v>
      </c>
      <c r="I18" s="258">
        <f t="shared" si="1"/>
        <v>0</v>
      </c>
      <c r="J18" s="156">
        <v>10</v>
      </c>
      <c r="K18" s="367" t="s">
        <v>173</v>
      </c>
      <c r="L18" s="441">
        <v>0.15056958890539862</v>
      </c>
      <c r="M18" s="23"/>
      <c r="N18" s="156">
        <v>10</v>
      </c>
      <c r="O18" s="367" t="s">
        <v>173</v>
      </c>
      <c r="P18" s="308">
        <v>0.42140978231863063</v>
      </c>
    </row>
    <row r="19" spans="2:16" ht="15.75" customHeight="1">
      <c r="B19" s="156">
        <v>11</v>
      </c>
      <c r="C19" s="367" t="s">
        <v>173</v>
      </c>
      <c r="D19" s="513" t="s">
        <v>171</v>
      </c>
      <c r="E19" s="513" t="s">
        <v>171</v>
      </c>
      <c r="F19" s="306">
        <v>0.11368421052631583</v>
      </c>
      <c r="G19" s="307"/>
      <c r="H19" s="308"/>
      <c r="I19" s="258"/>
      <c r="J19" s="156">
        <v>11</v>
      </c>
      <c r="K19" s="367" t="s">
        <v>173</v>
      </c>
      <c r="L19" s="441">
        <v>0.14374646293152238</v>
      </c>
      <c r="M19" s="23"/>
      <c r="N19" s="156">
        <v>11</v>
      </c>
      <c r="O19" s="367" t="s">
        <v>173</v>
      </c>
      <c r="P19" s="308">
        <v>0.41584463625154133</v>
      </c>
    </row>
    <row r="20" spans="2:16" ht="15.75" customHeight="1">
      <c r="B20" s="156">
        <v>12</v>
      </c>
      <c r="C20" s="367" t="s">
        <v>173</v>
      </c>
      <c r="D20" s="513" t="s">
        <v>171</v>
      </c>
      <c r="E20" s="513" t="s">
        <v>171</v>
      </c>
      <c r="F20" s="306">
        <v>0.11368421052631583</v>
      </c>
      <c r="G20" s="307">
        <v>0.31771711043702955</v>
      </c>
      <c r="H20" s="308">
        <v>0.3717033662363958</v>
      </c>
      <c r="I20" s="258">
        <f t="shared" si="1"/>
        <v>0</v>
      </c>
      <c r="J20" s="156">
        <v>12</v>
      </c>
      <c r="K20" s="367" t="s">
        <v>173</v>
      </c>
      <c r="L20" s="441">
        <v>0.12821917808219174</v>
      </c>
      <c r="M20" s="23"/>
      <c r="N20" s="156">
        <v>12</v>
      </c>
      <c r="O20" s="310" t="s">
        <v>173</v>
      </c>
      <c r="P20" s="308">
        <v>0.4149468417761101</v>
      </c>
    </row>
    <row r="21" spans="2:16" ht="15.75" customHeight="1">
      <c r="B21" s="156">
        <v>13</v>
      </c>
      <c r="C21" s="367" t="s">
        <v>173</v>
      </c>
      <c r="D21" s="513" t="s">
        <v>171</v>
      </c>
      <c r="E21" s="513" t="s">
        <v>171</v>
      </c>
      <c r="F21" s="306">
        <v>0.11368421052631583</v>
      </c>
      <c r="G21" s="307">
        <v>0.3941046425939573</v>
      </c>
      <c r="H21" s="308">
        <v>0.37656775772407464</v>
      </c>
      <c r="I21" s="258">
        <f t="shared" si="1"/>
        <v>1</v>
      </c>
      <c r="J21" s="156">
        <v>13</v>
      </c>
      <c r="K21" s="367" t="s">
        <v>173</v>
      </c>
      <c r="L21" s="441">
        <v>0.08610885458976436</v>
      </c>
      <c r="M21" s="23"/>
      <c r="N21" s="156">
        <v>13</v>
      </c>
      <c r="O21" s="367" t="s">
        <v>173</v>
      </c>
      <c r="P21" s="308">
        <v>0.41057338243029984</v>
      </c>
    </row>
    <row r="22" spans="2:16" ht="15.75" customHeight="1">
      <c r="B22" s="156">
        <v>14</v>
      </c>
      <c r="C22" s="367" t="s">
        <v>173</v>
      </c>
      <c r="D22" s="513" t="s">
        <v>171</v>
      </c>
      <c r="E22" s="513" t="s">
        <v>171</v>
      </c>
      <c r="F22" s="306">
        <v>0.11368421052631583</v>
      </c>
      <c r="G22" s="307">
        <v>0.44493392070484583</v>
      </c>
      <c r="H22" s="308">
        <v>0.42820784729586425</v>
      </c>
      <c r="I22" s="258">
        <f t="shared" si="1"/>
        <v>1</v>
      </c>
      <c r="J22" s="156">
        <v>14</v>
      </c>
      <c r="K22" s="367" t="s">
        <v>173</v>
      </c>
      <c r="L22" s="441">
        <v>0.0676175382989963</v>
      </c>
      <c r="M22" s="23"/>
      <c r="N22" s="156">
        <v>14</v>
      </c>
      <c r="O22" s="367" t="s">
        <v>173</v>
      </c>
      <c r="P22" s="308">
        <v>0.4099999999999999</v>
      </c>
    </row>
    <row r="23" spans="2:16" ht="15.75" customHeight="1">
      <c r="B23" s="156">
        <v>15</v>
      </c>
      <c r="C23" s="367" t="s">
        <v>173</v>
      </c>
      <c r="D23" s="513" t="s">
        <v>171</v>
      </c>
      <c r="E23" s="513" t="s">
        <v>171</v>
      </c>
      <c r="F23" s="306">
        <v>0.11368421052631583</v>
      </c>
      <c r="G23" s="307">
        <v>0.4099999999999999</v>
      </c>
      <c r="H23" s="308">
        <v>0.4768997928946949</v>
      </c>
      <c r="I23" s="258">
        <f t="shared" si="1"/>
        <v>0</v>
      </c>
      <c r="J23" s="156">
        <v>15</v>
      </c>
      <c r="K23" s="367" t="s">
        <v>173</v>
      </c>
      <c r="L23" s="441">
        <v>0.03793427230046942</v>
      </c>
      <c r="M23" s="23"/>
      <c r="N23" s="156">
        <v>15</v>
      </c>
      <c r="O23" s="367" t="s">
        <v>173</v>
      </c>
      <c r="P23" s="308">
        <v>0.40639453046450835</v>
      </c>
    </row>
    <row r="24" spans="2:16" ht="15.75" customHeight="1">
      <c r="B24" s="156">
        <v>16</v>
      </c>
      <c r="C24" s="367" t="s">
        <v>173</v>
      </c>
      <c r="D24" s="513" t="s">
        <v>171</v>
      </c>
      <c r="E24" s="513" t="s">
        <v>171</v>
      </c>
      <c r="F24" s="306">
        <v>0.11368421052631583</v>
      </c>
      <c r="G24" s="307">
        <v>0.42616119524341906</v>
      </c>
      <c r="H24" s="308">
        <v>0.42300735560110936</v>
      </c>
      <c r="I24" s="258">
        <f t="shared" si="1"/>
        <v>1</v>
      </c>
      <c r="J24" s="156">
        <v>16</v>
      </c>
      <c r="K24" s="367" t="s">
        <v>173</v>
      </c>
      <c r="L24" s="441">
        <v>0.026973684210526372</v>
      </c>
      <c r="M24" s="23"/>
      <c r="N24" s="156">
        <v>16</v>
      </c>
      <c r="O24" s="367" t="s">
        <v>173</v>
      </c>
      <c r="P24" s="308">
        <v>0.39910044431495373</v>
      </c>
    </row>
    <row r="25" spans="2:16" ht="15.75" customHeight="1">
      <c r="B25" s="156">
        <v>17</v>
      </c>
      <c r="C25" s="367" t="s">
        <v>173</v>
      </c>
      <c r="D25" s="513" t="s">
        <v>171</v>
      </c>
      <c r="E25" s="513" t="s">
        <v>171</v>
      </c>
      <c r="F25" s="306">
        <v>0.11368421052631583</v>
      </c>
      <c r="G25" s="307">
        <v>0.37332972192127123</v>
      </c>
      <c r="H25" s="308">
        <v>0.4324351908552766</v>
      </c>
      <c r="I25" s="258">
        <f t="shared" si="1"/>
        <v>0</v>
      </c>
      <c r="J25" s="156">
        <v>17</v>
      </c>
      <c r="K25" s="367" t="s">
        <v>173</v>
      </c>
      <c r="L25" s="441">
        <v>0.02083333333333326</v>
      </c>
      <c r="M25" s="23"/>
      <c r="N25" s="156">
        <v>17</v>
      </c>
      <c r="O25" s="367" t="s">
        <v>173</v>
      </c>
      <c r="P25" s="308">
        <v>0.3941046425939573</v>
      </c>
    </row>
    <row r="26" spans="2:16" ht="15.75" customHeight="1">
      <c r="B26" s="156">
        <v>18</v>
      </c>
      <c r="C26" s="367" t="s">
        <v>173</v>
      </c>
      <c r="D26" s="513" t="s">
        <v>171</v>
      </c>
      <c r="E26" s="513" t="s">
        <v>171</v>
      </c>
      <c r="F26" s="306">
        <v>0.11368421052631583</v>
      </c>
      <c r="G26" s="307">
        <v>0.29370378347332904</v>
      </c>
      <c r="H26" s="308">
        <v>0.3291620929381632</v>
      </c>
      <c r="I26" s="258">
        <f t="shared" si="1"/>
        <v>0</v>
      </c>
      <c r="J26" s="156">
        <v>18</v>
      </c>
      <c r="K26" s="367" t="s">
        <v>173</v>
      </c>
      <c r="L26" s="441">
        <v>-0.005124701059104897</v>
      </c>
      <c r="M26" s="23"/>
      <c r="N26" s="156">
        <v>18</v>
      </c>
      <c r="O26" s="367" t="s">
        <v>173</v>
      </c>
      <c r="P26" s="308">
        <v>0.39399624765478425</v>
      </c>
    </row>
    <row r="27" spans="2:16" ht="15.75" customHeight="1">
      <c r="B27" s="156">
        <v>19</v>
      </c>
      <c r="C27" s="367" t="s">
        <v>173</v>
      </c>
      <c r="D27" s="513" t="s">
        <v>171</v>
      </c>
      <c r="E27" s="513" t="s">
        <v>171</v>
      </c>
      <c r="F27" s="306">
        <v>0.11368421052631583</v>
      </c>
      <c r="G27" s="307">
        <v>0.33152980190243475</v>
      </c>
      <c r="H27" s="308">
        <v>0.3366465588154648</v>
      </c>
      <c r="I27" s="258">
        <f t="shared" si="1"/>
        <v>0</v>
      </c>
      <c r="J27" s="156">
        <v>19</v>
      </c>
      <c r="K27" s="367" t="s">
        <v>173</v>
      </c>
      <c r="L27" s="441">
        <v>-0.009817045961624249</v>
      </c>
      <c r="M27" s="23"/>
      <c r="N27" s="156">
        <v>19</v>
      </c>
      <c r="O27" s="367" t="s">
        <v>173</v>
      </c>
      <c r="P27" s="308">
        <v>0.39022845319032134</v>
      </c>
    </row>
    <row r="28" spans="2:16" ht="15.75" customHeight="1">
      <c r="B28" s="156">
        <v>20</v>
      </c>
      <c r="C28" s="367" t="s">
        <v>173</v>
      </c>
      <c r="D28" s="513" t="s">
        <v>171</v>
      </c>
      <c r="E28" s="513" t="s">
        <v>171</v>
      </c>
      <c r="F28" s="306">
        <v>0.11368421052631583</v>
      </c>
      <c r="G28" s="307">
        <v>0.23584362403224773</v>
      </c>
      <c r="H28" s="308">
        <v>0.2800710164225477</v>
      </c>
      <c r="I28" s="258">
        <f t="shared" si="1"/>
        <v>0</v>
      </c>
      <c r="J28" s="156">
        <v>20</v>
      </c>
      <c r="K28" s="367" t="s">
        <v>173</v>
      </c>
      <c r="L28" s="441">
        <v>-0.02201291141919781</v>
      </c>
      <c r="M28" s="23"/>
      <c r="N28" s="156">
        <v>20</v>
      </c>
      <c r="O28" s="367" t="s">
        <v>173</v>
      </c>
      <c r="P28" s="308">
        <v>0.3866186380793161</v>
      </c>
    </row>
    <row r="29" spans="2:16" ht="15.75" customHeight="1">
      <c r="B29" s="156">
        <v>21</v>
      </c>
      <c r="C29" s="310" t="s">
        <v>173</v>
      </c>
      <c r="D29" s="513" t="s">
        <v>171</v>
      </c>
      <c r="E29" s="513" t="s">
        <v>171</v>
      </c>
      <c r="F29" s="306">
        <v>0.11368421052631583</v>
      </c>
      <c r="G29" s="307"/>
      <c r="H29" s="308"/>
      <c r="I29" s="258"/>
      <c r="J29" s="156">
        <v>21</v>
      </c>
      <c r="K29" s="367" t="s">
        <v>173</v>
      </c>
      <c r="L29" s="441">
        <v>-0.024073637007316462</v>
      </c>
      <c r="M29" s="23"/>
      <c r="N29" s="156">
        <v>21</v>
      </c>
      <c r="O29" s="367" t="s">
        <v>173</v>
      </c>
      <c r="P29" s="308">
        <v>0.3835117285356411</v>
      </c>
    </row>
    <row r="30" spans="2:16" ht="15.75" customHeight="1">
      <c r="B30" s="156">
        <v>22</v>
      </c>
      <c r="C30" s="367" t="s">
        <v>173</v>
      </c>
      <c r="D30" s="513" t="s">
        <v>171</v>
      </c>
      <c r="E30" s="513" t="s">
        <v>171</v>
      </c>
      <c r="F30" s="306">
        <v>0.11368421052631583</v>
      </c>
      <c r="G30" s="307">
        <v>0.16546038441259647</v>
      </c>
      <c r="H30" s="308">
        <v>0.2921134273118163</v>
      </c>
      <c r="I30" s="258">
        <f t="shared" si="1"/>
        <v>0</v>
      </c>
      <c r="J30" s="156">
        <v>22</v>
      </c>
      <c r="K30" s="367" t="s">
        <v>173</v>
      </c>
      <c r="L30" s="441">
        <v>-0.028181818181818197</v>
      </c>
      <c r="M30" s="23"/>
      <c r="N30" s="156">
        <v>22</v>
      </c>
      <c r="O30" s="367" t="s">
        <v>173</v>
      </c>
      <c r="P30" s="308">
        <v>0.37802372867144596</v>
      </c>
    </row>
    <row r="31" spans="2:16" ht="15.75" customHeight="1">
      <c r="B31" s="156">
        <v>23</v>
      </c>
      <c r="C31" s="367" t="s">
        <v>173</v>
      </c>
      <c r="D31" s="513" t="s">
        <v>171</v>
      </c>
      <c r="E31" s="513" t="s">
        <v>171</v>
      </c>
      <c r="F31" s="306">
        <v>0.11368421052631583</v>
      </c>
      <c r="G31" s="307">
        <v>0.2706710853355427</v>
      </c>
      <c r="H31" s="308">
        <v>0.38370485571107654</v>
      </c>
      <c r="I31" s="258">
        <f t="shared" si="1"/>
        <v>0</v>
      </c>
      <c r="J31" s="156">
        <v>23</v>
      </c>
      <c r="K31" s="367" t="s">
        <v>173</v>
      </c>
      <c r="L31" s="441">
        <v>-0.03164062499999998</v>
      </c>
      <c r="M31" s="23"/>
      <c r="N31" s="156">
        <v>23</v>
      </c>
      <c r="O31" s="367" t="s">
        <v>173</v>
      </c>
      <c r="P31" s="308">
        <v>0.37332972192127123</v>
      </c>
    </row>
    <row r="32" spans="2:16" ht="15.75" customHeight="1">
      <c r="B32" s="156">
        <v>24</v>
      </c>
      <c r="C32" s="367" t="s">
        <v>173</v>
      </c>
      <c r="D32" s="513" t="s">
        <v>171</v>
      </c>
      <c r="E32" s="513" t="s">
        <v>171</v>
      </c>
      <c r="F32" s="306">
        <v>0.11368421052631583</v>
      </c>
      <c r="G32" s="307"/>
      <c r="H32" s="308"/>
      <c r="I32" s="258"/>
      <c r="J32" s="156">
        <v>24</v>
      </c>
      <c r="K32" s="367" t="s">
        <v>173</v>
      </c>
      <c r="L32" s="441">
        <v>-0.03617710583153344</v>
      </c>
      <c r="M32" s="23"/>
      <c r="N32" s="156">
        <v>24</v>
      </c>
      <c r="O32" s="367" t="s">
        <v>173</v>
      </c>
      <c r="P32" s="308">
        <v>0.3715282051282051</v>
      </c>
    </row>
    <row r="33" spans="2:16" ht="15.75" customHeight="1">
      <c r="B33" s="156">
        <v>25</v>
      </c>
      <c r="C33" s="367" t="s">
        <v>173</v>
      </c>
      <c r="D33" s="513" t="s">
        <v>171</v>
      </c>
      <c r="E33" s="513" t="s">
        <v>171</v>
      </c>
      <c r="F33" s="306">
        <v>0.11368421052631583</v>
      </c>
      <c r="G33" s="307"/>
      <c r="H33" s="308"/>
      <c r="I33" s="258"/>
      <c r="J33" s="156">
        <v>25</v>
      </c>
      <c r="K33" s="367" t="s">
        <v>173</v>
      </c>
      <c r="L33" s="441">
        <v>-0.05379609544468544</v>
      </c>
      <c r="M33" s="23"/>
      <c r="N33" s="156">
        <v>25</v>
      </c>
      <c r="O33" s="367" t="s">
        <v>173</v>
      </c>
      <c r="P33" s="308">
        <v>0.3704767375071798</v>
      </c>
    </row>
    <row r="34" spans="2:16" ht="15.75" customHeight="1">
      <c r="B34" s="156">
        <v>26</v>
      </c>
      <c r="C34" s="367" t="s">
        <v>173</v>
      </c>
      <c r="D34" s="513" t="s">
        <v>171</v>
      </c>
      <c r="E34" s="513" t="s">
        <v>171</v>
      </c>
      <c r="F34" s="306">
        <v>0.11368421052631583</v>
      </c>
      <c r="G34" s="307">
        <v>0.5997944501541624</v>
      </c>
      <c r="H34" s="308">
        <v>0.6634522661523626</v>
      </c>
      <c r="I34" s="258">
        <f t="shared" si="1"/>
        <v>0</v>
      </c>
      <c r="J34" s="156">
        <v>26</v>
      </c>
      <c r="K34" s="367" t="s">
        <v>173</v>
      </c>
      <c r="L34" s="441">
        <v>-0.06319534282018113</v>
      </c>
      <c r="M34" s="23"/>
      <c r="N34" s="156">
        <v>26</v>
      </c>
      <c r="O34" s="367" t="s">
        <v>173</v>
      </c>
      <c r="P34" s="308">
        <v>0.3681171375541349</v>
      </c>
    </row>
    <row r="35" spans="2:16" ht="15.75" customHeight="1">
      <c r="B35" s="156">
        <v>27</v>
      </c>
      <c r="C35" s="367" t="s">
        <v>173</v>
      </c>
      <c r="D35" s="513" t="s">
        <v>171</v>
      </c>
      <c r="E35" s="513" t="s">
        <v>171</v>
      </c>
      <c r="F35" s="306">
        <v>0.11368421052631583</v>
      </c>
      <c r="G35" s="307">
        <v>0.3447785934170021</v>
      </c>
      <c r="H35" s="308">
        <v>0.3599360550909985</v>
      </c>
      <c r="I35" s="258">
        <f t="shared" si="1"/>
        <v>0</v>
      </c>
      <c r="J35" s="156">
        <v>27</v>
      </c>
      <c r="K35" s="367" t="s">
        <v>173</v>
      </c>
      <c r="L35" s="441">
        <v>-0.07074235807860263</v>
      </c>
      <c r="M35" s="23"/>
      <c r="N35" s="156">
        <v>27</v>
      </c>
      <c r="O35" s="367" t="s">
        <v>173</v>
      </c>
      <c r="P35" s="308">
        <v>0.36343394359228104</v>
      </c>
    </row>
    <row r="36" spans="2:16" ht="15.75" customHeight="1">
      <c r="B36" s="156">
        <v>28</v>
      </c>
      <c r="C36" s="367" t="s">
        <v>173</v>
      </c>
      <c r="D36" s="513" t="s">
        <v>171</v>
      </c>
      <c r="E36" s="513" t="s">
        <v>171</v>
      </c>
      <c r="F36" s="306">
        <v>0.11368421052631583</v>
      </c>
      <c r="G36" s="307">
        <v>0.36070053409514347</v>
      </c>
      <c r="H36" s="308">
        <v>0.4197502577614847</v>
      </c>
      <c r="I36" s="258">
        <f t="shared" si="1"/>
        <v>0</v>
      </c>
      <c r="J36" s="156">
        <v>28</v>
      </c>
      <c r="K36" s="367" t="s">
        <v>173</v>
      </c>
      <c r="L36" s="441">
        <v>-0.08372093023255811</v>
      </c>
      <c r="M36" s="23"/>
      <c r="N36" s="156">
        <v>28</v>
      </c>
      <c r="O36" s="367" t="s">
        <v>173</v>
      </c>
      <c r="P36" s="308">
        <v>0.36182778986633507</v>
      </c>
    </row>
    <row r="37" spans="2:16" ht="15.75" customHeight="1">
      <c r="B37" s="156">
        <v>29</v>
      </c>
      <c r="C37" s="367" t="s">
        <v>173</v>
      </c>
      <c r="D37" s="513" t="s">
        <v>171</v>
      </c>
      <c r="E37" s="513" t="s">
        <v>171</v>
      </c>
      <c r="F37" s="306">
        <v>0.11368421052631583</v>
      </c>
      <c r="G37" s="307">
        <v>0.34681513409961684</v>
      </c>
      <c r="H37" s="308">
        <v>0.3456293315448245</v>
      </c>
      <c r="I37" s="258">
        <f t="shared" si="1"/>
        <v>1</v>
      </c>
      <c r="J37" s="156">
        <v>29</v>
      </c>
      <c r="K37" s="367" t="s">
        <v>173</v>
      </c>
      <c r="L37" s="441">
        <v>-0.0904846598488217</v>
      </c>
      <c r="M37" s="23"/>
      <c r="N37" s="156">
        <v>29</v>
      </c>
      <c r="O37" s="367" t="s">
        <v>173</v>
      </c>
      <c r="P37" s="308">
        <v>0.36070053409514347</v>
      </c>
    </row>
    <row r="38" spans="2:16" ht="15.75" customHeight="1">
      <c r="B38" s="156">
        <v>30</v>
      </c>
      <c r="C38" s="367" t="s">
        <v>173</v>
      </c>
      <c r="D38" s="513" t="s">
        <v>171</v>
      </c>
      <c r="E38" s="513" t="s">
        <v>171</v>
      </c>
      <c r="F38" s="306">
        <v>0.11368421052631583</v>
      </c>
      <c r="G38" s="307">
        <v>0.44379656624554586</v>
      </c>
      <c r="H38" s="308">
        <v>0.4855349344978166</v>
      </c>
      <c r="I38" s="258">
        <f t="shared" si="1"/>
        <v>0</v>
      </c>
      <c r="J38" s="156">
        <v>30</v>
      </c>
      <c r="K38" s="367" t="s">
        <v>173</v>
      </c>
      <c r="L38" s="441">
        <v>-0.09769792251544074</v>
      </c>
      <c r="M38" s="23"/>
      <c r="N38" s="156">
        <v>30</v>
      </c>
      <c r="O38" s="367" t="s">
        <v>173</v>
      </c>
      <c r="P38" s="308">
        <v>0.35211044112980006</v>
      </c>
    </row>
    <row r="39" spans="2:16" ht="15.75" customHeight="1">
      <c r="B39" s="156">
        <v>31</v>
      </c>
      <c r="C39" s="367" t="s">
        <v>173</v>
      </c>
      <c r="D39" s="513" t="s">
        <v>171</v>
      </c>
      <c r="E39" s="513" t="s">
        <v>171</v>
      </c>
      <c r="F39" s="306">
        <v>0.11368421052631583</v>
      </c>
      <c r="G39" s="307">
        <v>0.3264354066985646</v>
      </c>
      <c r="H39" s="308">
        <v>0.387839923999525</v>
      </c>
      <c r="I39" s="258">
        <f t="shared" si="1"/>
        <v>0</v>
      </c>
      <c r="J39" s="156">
        <v>31</v>
      </c>
      <c r="K39" s="367" t="s">
        <v>173</v>
      </c>
      <c r="L39" s="441">
        <v>-0.10802469135802473</v>
      </c>
      <c r="M39" s="23"/>
      <c r="N39" s="156">
        <v>31</v>
      </c>
      <c r="O39" s="367" t="s">
        <v>173</v>
      </c>
      <c r="P39" s="308">
        <v>0.350261863196318</v>
      </c>
    </row>
    <row r="40" spans="2:16" ht="15.75" customHeight="1">
      <c r="B40" s="156">
        <v>32</v>
      </c>
      <c r="C40" s="367" t="s">
        <v>173</v>
      </c>
      <c r="D40" s="513" t="s">
        <v>171</v>
      </c>
      <c r="E40" s="513" t="s">
        <v>171</v>
      </c>
      <c r="F40" s="306">
        <v>0.11368421052631583</v>
      </c>
      <c r="G40" s="307">
        <v>0.3501889743255571</v>
      </c>
      <c r="H40" s="308">
        <v>0.45983910100881115</v>
      </c>
      <c r="I40" s="258">
        <f t="shared" si="1"/>
        <v>0</v>
      </c>
      <c r="J40" s="156">
        <v>32</v>
      </c>
      <c r="K40" s="367" t="s">
        <v>173</v>
      </c>
      <c r="L40" s="441">
        <v>-0.13851656774497856</v>
      </c>
      <c r="M40" s="23"/>
      <c r="N40" s="156">
        <v>32</v>
      </c>
      <c r="O40" s="367" t="s">
        <v>173</v>
      </c>
      <c r="P40" s="308">
        <v>0.3501889743255571</v>
      </c>
    </row>
    <row r="41" spans="2:16" ht="15.75" customHeight="1">
      <c r="B41" s="156">
        <v>33</v>
      </c>
      <c r="C41" s="367" t="s">
        <v>173</v>
      </c>
      <c r="D41" s="513" t="s">
        <v>171</v>
      </c>
      <c r="E41" s="513" t="s">
        <v>171</v>
      </c>
      <c r="F41" s="306">
        <v>0.11368421052631583</v>
      </c>
      <c r="G41" s="307">
        <v>0.4149468417761101</v>
      </c>
      <c r="H41" s="308">
        <v>0.496617901525877</v>
      </c>
      <c r="I41" s="258">
        <f t="shared" si="1"/>
        <v>0</v>
      </c>
      <c r="J41" s="156">
        <v>33</v>
      </c>
      <c r="K41" s="367" t="s">
        <v>173</v>
      </c>
      <c r="L41" s="441">
        <v>-0.13978121201597504</v>
      </c>
      <c r="M41" s="23"/>
      <c r="N41" s="156">
        <v>33</v>
      </c>
      <c r="O41" s="367" t="s">
        <v>173</v>
      </c>
      <c r="P41" s="308">
        <v>0.34961832061068704</v>
      </c>
    </row>
    <row r="42" spans="2:16" ht="15.75" customHeight="1">
      <c r="B42" s="156">
        <v>34</v>
      </c>
      <c r="C42" s="367" t="s">
        <v>173</v>
      </c>
      <c r="D42" s="513" t="s">
        <v>171</v>
      </c>
      <c r="E42" s="513" t="s">
        <v>171</v>
      </c>
      <c r="F42" s="306">
        <v>0.11368421052631583</v>
      </c>
      <c r="G42" s="307">
        <v>0.4291154578500952</v>
      </c>
      <c r="H42" s="308">
        <v>0.49883086515978176</v>
      </c>
      <c r="I42" s="258">
        <f t="shared" si="1"/>
        <v>0</v>
      </c>
      <c r="J42" s="156">
        <v>34</v>
      </c>
      <c r="K42" s="367" t="s">
        <v>173</v>
      </c>
      <c r="L42" s="441">
        <v>-0.1404796867351933</v>
      </c>
      <c r="M42" s="23"/>
      <c r="N42" s="156">
        <v>34</v>
      </c>
      <c r="O42" s="367" t="s">
        <v>173</v>
      </c>
      <c r="P42" s="308">
        <v>0.34938320732192596</v>
      </c>
    </row>
    <row r="43" spans="2:16" ht="15.75" customHeight="1">
      <c r="B43" s="156">
        <v>35</v>
      </c>
      <c r="C43" s="367" t="s">
        <v>173</v>
      </c>
      <c r="D43" s="513" t="s">
        <v>171</v>
      </c>
      <c r="E43" s="513" t="s">
        <v>171</v>
      </c>
      <c r="F43" s="306">
        <v>0.11368421052631583</v>
      </c>
      <c r="G43" s="307">
        <v>0.23006134969325154</v>
      </c>
      <c r="H43" s="308">
        <v>0.2549128919860627</v>
      </c>
      <c r="I43" s="258">
        <f t="shared" si="1"/>
        <v>0</v>
      </c>
      <c r="J43" s="156">
        <v>35</v>
      </c>
      <c r="K43" s="295" t="s">
        <v>173</v>
      </c>
      <c r="L43" s="441">
        <v>-0.14292343387470996</v>
      </c>
      <c r="M43" s="23"/>
      <c r="N43" s="156">
        <v>35</v>
      </c>
      <c r="O43" s="367" t="s">
        <v>173</v>
      </c>
      <c r="P43" s="308">
        <v>0.34838099740014183</v>
      </c>
    </row>
    <row r="44" spans="2:16" ht="15.75" customHeight="1">
      <c r="B44" s="156">
        <v>36</v>
      </c>
      <c r="C44" s="367" t="s">
        <v>173</v>
      </c>
      <c r="D44" s="513" t="s">
        <v>171</v>
      </c>
      <c r="E44" s="513" t="s">
        <v>171</v>
      </c>
      <c r="F44" s="306">
        <v>0.11368421052631583</v>
      </c>
      <c r="G44" s="307">
        <v>0.32961549750513647</v>
      </c>
      <c r="H44" s="308">
        <v>0.4260256941566515</v>
      </c>
      <c r="I44" s="258">
        <f t="shared" si="1"/>
        <v>0</v>
      </c>
      <c r="J44" s="156">
        <v>36</v>
      </c>
      <c r="K44" s="367" t="s">
        <v>173</v>
      </c>
      <c r="L44" s="441">
        <v>-0.15174418604651163</v>
      </c>
      <c r="M44" s="23"/>
      <c r="N44" s="156">
        <v>36</v>
      </c>
      <c r="O44" s="367" t="s">
        <v>173</v>
      </c>
      <c r="P44" s="308">
        <v>0.34681513409961684</v>
      </c>
    </row>
    <row r="45" spans="2:16" ht="15.75" customHeight="1">
      <c r="B45" s="156">
        <v>37</v>
      </c>
      <c r="C45" s="367" t="s">
        <v>173</v>
      </c>
      <c r="D45" s="513" t="s">
        <v>171</v>
      </c>
      <c r="E45" s="513" t="s">
        <v>171</v>
      </c>
      <c r="F45" s="306">
        <v>0.11368421052631583</v>
      </c>
      <c r="G45" s="307">
        <v>0.35211044112980006</v>
      </c>
      <c r="H45" s="308">
        <v>0.35048482952768223</v>
      </c>
      <c r="I45" s="258">
        <f t="shared" si="1"/>
        <v>1</v>
      </c>
      <c r="J45" s="156">
        <v>37</v>
      </c>
      <c r="K45" s="367" t="s">
        <v>173</v>
      </c>
      <c r="L45" s="441">
        <v>-0.1531064271622885</v>
      </c>
      <c r="M45" s="23"/>
      <c r="N45" s="156">
        <v>37</v>
      </c>
      <c r="O45" s="367" t="s">
        <v>173</v>
      </c>
      <c r="P45" s="308">
        <v>0.3447785934170021</v>
      </c>
    </row>
    <row r="46" spans="2:16" ht="15.75" customHeight="1">
      <c r="B46" s="156">
        <v>38</v>
      </c>
      <c r="C46" s="367" t="s">
        <v>173</v>
      </c>
      <c r="D46" s="513" t="s">
        <v>171</v>
      </c>
      <c r="E46" s="513" t="s">
        <v>171</v>
      </c>
      <c r="F46" s="306">
        <v>0.11368421052631583</v>
      </c>
      <c r="G46" s="307">
        <v>0.350261863196318</v>
      </c>
      <c r="H46" s="308">
        <v>0.36521573119511264</v>
      </c>
      <c r="I46" s="258">
        <f t="shared" si="1"/>
        <v>0</v>
      </c>
      <c r="J46" s="156">
        <v>38</v>
      </c>
      <c r="K46" s="367" t="s">
        <v>173</v>
      </c>
      <c r="L46" s="441">
        <v>-0.15932847640164716</v>
      </c>
      <c r="M46" s="23"/>
      <c r="N46" s="156">
        <v>38</v>
      </c>
      <c r="O46" s="367" t="s">
        <v>173</v>
      </c>
      <c r="P46" s="308">
        <v>0.3347016627275366</v>
      </c>
    </row>
    <row r="47" spans="2:16" ht="15.75" customHeight="1">
      <c r="B47" s="156">
        <v>39</v>
      </c>
      <c r="C47" s="367" t="s">
        <v>173</v>
      </c>
      <c r="D47" s="513" t="s">
        <v>171</v>
      </c>
      <c r="E47" s="513" t="s">
        <v>171</v>
      </c>
      <c r="F47" s="306">
        <v>0.11368421052631583</v>
      </c>
      <c r="G47" s="307">
        <v>0.25675675675675674</v>
      </c>
      <c r="H47" s="308">
        <v>0.33406272793581326</v>
      </c>
      <c r="I47" s="258">
        <f t="shared" si="1"/>
        <v>0</v>
      </c>
      <c r="J47" s="156">
        <v>39</v>
      </c>
      <c r="K47" s="367" t="s">
        <v>173</v>
      </c>
      <c r="L47" s="441">
        <v>-0.16442131047152475</v>
      </c>
      <c r="M47" s="23"/>
      <c r="N47" s="156">
        <v>39</v>
      </c>
      <c r="O47" s="367" t="s">
        <v>173</v>
      </c>
      <c r="P47" s="308">
        <v>0.33152980190243475</v>
      </c>
    </row>
    <row r="48" spans="2:16" ht="15.75" customHeight="1">
      <c r="B48" s="156">
        <v>40</v>
      </c>
      <c r="C48" s="367" t="s">
        <v>173</v>
      </c>
      <c r="D48" s="513" t="s">
        <v>171</v>
      </c>
      <c r="E48" s="513" t="s">
        <v>171</v>
      </c>
      <c r="F48" s="306">
        <v>0.11368421052631583</v>
      </c>
      <c r="G48" s="307">
        <v>0.4900047596382675</v>
      </c>
      <c r="H48" s="308">
        <v>0.5503618817852834</v>
      </c>
      <c r="I48" s="258">
        <f t="shared" si="1"/>
        <v>0</v>
      </c>
      <c r="J48" s="156">
        <v>40</v>
      </c>
      <c r="K48" s="367" t="s">
        <v>173</v>
      </c>
      <c r="L48" s="441">
        <v>-0.16880552813425465</v>
      </c>
      <c r="M48" s="23"/>
      <c r="N48" s="156">
        <v>40</v>
      </c>
      <c r="O48" s="367" t="s">
        <v>173</v>
      </c>
      <c r="P48" s="308">
        <v>0.32961549750513647</v>
      </c>
    </row>
    <row r="49" spans="2:16" ht="15.75" customHeight="1">
      <c r="B49" s="156">
        <v>43</v>
      </c>
      <c r="C49" s="367" t="s">
        <v>173</v>
      </c>
      <c r="D49" s="513" t="s">
        <v>171</v>
      </c>
      <c r="E49" s="513" t="s">
        <v>171</v>
      </c>
      <c r="F49" s="306">
        <v>0.11368421052631583</v>
      </c>
      <c r="G49" s="307">
        <v>0.40639453046450835</v>
      </c>
      <c r="H49" s="308">
        <v>0.40686161639419754</v>
      </c>
      <c r="I49" s="258">
        <f t="shared" si="1"/>
        <v>0</v>
      </c>
      <c r="J49" s="156">
        <v>41</v>
      </c>
      <c r="K49" s="367" t="s">
        <v>173</v>
      </c>
      <c r="L49" s="441">
        <v>-0.17562750358310975</v>
      </c>
      <c r="M49" s="23"/>
      <c r="N49" s="156">
        <v>41</v>
      </c>
      <c r="O49" s="367" t="s">
        <v>173</v>
      </c>
      <c r="P49" s="308">
        <v>0.32914572864321606</v>
      </c>
    </row>
    <row r="50" spans="2:16" ht="15.75" customHeight="1">
      <c r="B50" s="156">
        <v>41</v>
      </c>
      <c r="C50" s="367" t="s">
        <v>173</v>
      </c>
      <c r="D50" s="513" t="s">
        <v>171</v>
      </c>
      <c r="E50" s="513" t="s">
        <v>171</v>
      </c>
      <c r="F50" s="306">
        <v>0.11368421052631583</v>
      </c>
      <c r="G50" s="307">
        <v>0.5007433102081269</v>
      </c>
      <c r="H50" s="308">
        <v>0.5642324888226528</v>
      </c>
      <c r="I50" s="258">
        <f t="shared" si="1"/>
        <v>0</v>
      </c>
      <c r="J50" s="156">
        <v>42</v>
      </c>
      <c r="K50" s="367" t="s">
        <v>173</v>
      </c>
      <c r="L50" s="441">
        <v>-0.1826293872694824</v>
      </c>
      <c r="M50" s="23"/>
      <c r="N50" s="156">
        <v>42</v>
      </c>
      <c r="O50" s="367" t="s">
        <v>173</v>
      </c>
      <c r="P50" s="308">
        <v>0.3264354066985646</v>
      </c>
    </row>
    <row r="51" spans="2:16" ht="15.75" customHeight="1">
      <c r="B51" s="156">
        <v>42</v>
      </c>
      <c r="C51" s="367" t="s">
        <v>173</v>
      </c>
      <c r="D51" s="513" t="s">
        <v>171</v>
      </c>
      <c r="E51" s="513" t="s">
        <v>171</v>
      </c>
      <c r="F51" s="306">
        <v>0.11368421052631583</v>
      </c>
      <c r="G51" s="307">
        <v>0.3252972258916777</v>
      </c>
      <c r="H51" s="308">
        <v>0.41211424190147594</v>
      </c>
      <c r="I51" s="258">
        <f t="shared" si="1"/>
        <v>0</v>
      </c>
      <c r="J51" s="156">
        <v>43</v>
      </c>
      <c r="K51" s="310" t="s">
        <v>173</v>
      </c>
      <c r="L51" s="441">
        <v>-0.19754977029096477</v>
      </c>
      <c r="M51" s="23"/>
      <c r="N51" s="156">
        <v>43</v>
      </c>
      <c r="O51" s="367" t="s">
        <v>173</v>
      </c>
      <c r="P51" s="308">
        <v>0.3252972258916777</v>
      </c>
    </row>
    <row r="52" spans="2:16" ht="15.75" customHeight="1">
      <c r="B52" s="156">
        <v>44</v>
      </c>
      <c r="C52" s="295" t="s">
        <v>173</v>
      </c>
      <c r="D52" s="513" t="s">
        <v>171</v>
      </c>
      <c r="E52" s="513" t="s">
        <v>171</v>
      </c>
      <c r="F52" s="306">
        <v>0.11368421052631583</v>
      </c>
      <c r="G52" s="307">
        <v>0.4225577671013498</v>
      </c>
      <c r="H52" s="308">
        <v>0.5195274831243973</v>
      </c>
      <c r="I52" s="258">
        <f t="shared" si="1"/>
        <v>0</v>
      </c>
      <c r="J52" s="156">
        <v>44</v>
      </c>
      <c r="K52" s="310" t="s">
        <v>173</v>
      </c>
      <c r="L52" s="441">
        <v>-0.20427553444180524</v>
      </c>
      <c r="M52" s="23"/>
      <c r="N52" s="156">
        <v>44</v>
      </c>
      <c r="O52" s="367" t="s">
        <v>173</v>
      </c>
      <c r="P52" s="308">
        <v>0.31771711043702955</v>
      </c>
    </row>
    <row r="53" spans="2:16" ht="15.75" customHeight="1">
      <c r="B53" s="156">
        <v>45</v>
      </c>
      <c r="C53" s="367" t="s">
        <v>173</v>
      </c>
      <c r="D53" s="513" t="s">
        <v>171</v>
      </c>
      <c r="E53" s="513" t="s">
        <v>171</v>
      </c>
      <c r="F53" s="306">
        <v>0.11368421052631583</v>
      </c>
      <c r="G53" s="307">
        <v>0.3681171375541349</v>
      </c>
      <c r="H53" s="308">
        <v>0.4506082725060827</v>
      </c>
      <c r="I53" s="258">
        <f t="shared" si="1"/>
        <v>0</v>
      </c>
      <c r="J53" s="156">
        <v>45</v>
      </c>
      <c r="K53" s="367" t="s">
        <v>173</v>
      </c>
      <c r="L53" s="441">
        <v>-0.20742358078602618</v>
      </c>
      <c r="M53" s="23"/>
      <c r="N53" s="156">
        <v>45</v>
      </c>
      <c r="O53" s="367" t="s">
        <v>173</v>
      </c>
      <c r="P53" s="308">
        <v>0.31233062330623307</v>
      </c>
    </row>
    <row r="54" spans="2:16" ht="15.75" customHeight="1">
      <c r="B54" s="156">
        <v>46</v>
      </c>
      <c r="C54" s="367" t="s">
        <v>173</v>
      </c>
      <c r="D54" s="513" t="s">
        <v>171</v>
      </c>
      <c r="E54" s="513" t="s">
        <v>171</v>
      </c>
      <c r="F54" s="306">
        <v>0.11368421052631583</v>
      </c>
      <c r="G54" s="307">
        <v>0.34938320732192596</v>
      </c>
      <c r="H54" s="308">
        <v>0.378824402002596</v>
      </c>
      <c r="I54" s="258">
        <f t="shared" si="1"/>
        <v>0</v>
      </c>
      <c r="J54" s="156">
        <v>46</v>
      </c>
      <c r="K54" s="367" t="s">
        <v>173</v>
      </c>
      <c r="L54" s="441">
        <v>-0.22643046222765217</v>
      </c>
      <c r="M54" s="23"/>
      <c r="N54" s="156">
        <v>46</v>
      </c>
      <c r="O54" s="367" t="s">
        <v>173</v>
      </c>
      <c r="P54" s="308">
        <v>0.300438596491228</v>
      </c>
    </row>
    <row r="55" spans="2:16" ht="15.75" customHeight="1">
      <c r="B55" s="156">
        <v>47</v>
      </c>
      <c r="C55" s="367" t="s">
        <v>173</v>
      </c>
      <c r="D55" s="513" t="s">
        <v>171</v>
      </c>
      <c r="E55" s="513" t="s">
        <v>171</v>
      </c>
      <c r="F55" s="306">
        <v>0.11368421052631583</v>
      </c>
      <c r="G55" s="307">
        <v>0.3835117285356411</v>
      </c>
      <c r="H55" s="308">
        <v>0.48112087390168606</v>
      </c>
      <c r="I55" s="258">
        <f t="shared" si="1"/>
        <v>0</v>
      </c>
      <c r="J55" s="156">
        <v>47</v>
      </c>
      <c r="K55" s="367" t="s">
        <v>173</v>
      </c>
      <c r="L55" s="441">
        <v>-0.22974261201143942</v>
      </c>
      <c r="M55" s="23"/>
      <c r="N55" s="156">
        <v>47</v>
      </c>
      <c r="O55" s="367" t="s">
        <v>173</v>
      </c>
      <c r="P55" s="308">
        <v>0.2990566037735849</v>
      </c>
    </row>
    <row r="56" spans="2:16" ht="15.75" customHeight="1">
      <c r="B56" s="156">
        <v>48</v>
      </c>
      <c r="C56" s="310" t="s">
        <v>173</v>
      </c>
      <c r="D56" s="514" t="s">
        <v>171</v>
      </c>
      <c r="E56" s="514" t="s">
        <v>171</v>
      </c>
      <c r="F56" s="306">
        <v>0.11368421052631583</v>
      </c>
      <c r="G56" s="307">
        <v>0.32914572864321606</v>
      </c>
      <c r="H56" s="308">
        <v>0.44644484958979036</v>
      </c>
      <c r="I56" s="258">
        <f t="shared" si="1"/>
        <v>0</v>
      </c>
      <c r="J56" s="156">
        <v>48</v>
      </c>
      <c r="K56" s="367" t="s">
        <v>173</v>
      </c>
      <c r="L56" s="441">
        <v>-0.22990444069702076</v>
      </c>
      <c r="M56" s="23"/>
      <c r="N56" s="156">
        <v>48</v>
      </c>
      <c r="O56" s="367" t="s">
        <v>173</v>
      </c>
      <c r="P56" s="308">
        <v>0.29370378347332904</v>
      </c>
    </row>
    <row r="57" spans="2:16" ht="15.75" customHeight="1">
      <c r="B57" s="156">
        <v>49</v>
      </c>
      <c r="C57" s="367" t="s">
        <v>173</v>
      </c>
      <c r="D57" s="513" t="s">
        <v>171</v>
      </c>
      <c r="E57" s="513" t="s">
        <v>171</v>
      </c>
      <c r="F57" s="306">
        <v>0.11368421052631583</v>
      </c>
      <c r="G57" s="307">
        <v>0.41057338243029984</v>
      </c>
      <c r="H57" s="308">
        <v>0.4190791287565481</v>
      </c>
      <c r="I57" s="258">
        <f t="shared" si="1"/>
        <v>0</v>
      </c>
      <c r="J57" s="156">
        <v>49</v>
      </c>
      <c r="K57" s="367" t="s">
        <v>173</v>
      </c>
      <c r="L57" s="441">
        <v>-0.23798076923076927</v>
      </c>
      <c r="M57" s="23"/>
      <c r="N57" s="156">
        <v>49</v>
      </c>
      <c r="O57" s="367" t="s">
        <v>173</v>
      </c>
      <c r="P57" s="308">
        <v>0.2706710853355427</v>
      </c>
    </row>
    <row r="58" spans="2:16" ht="15.75" customHeight="1">
      <c r="B58" s="156">
        <v>50</v>
      </c>
      <c r="C58" s="367" t="s">
        <v>173</v>
      </c>
      <c r="D58" s="513" t="s">
        <v>171</v>
      </c>
      <c r="E58" s="513" t="s">
        <v>171</v>
      </c>
      <c r="F58" s="306">
        <v>0.11368421052631583</v>
      </c>
      <c r="G58" s="307">
        <v>0.24052225892716692</v>
      </c>
      <c r="H58" s="308">
        <v>0.22265697782746413</v>
      </c>
      <c r="I58" s="258">
        <f t="shared" si="1"/>
        <v>1</v>
      </c>
      <c r="J58" s="156">
        <v>50</v>
      </c>
      <c r="K58" s="367" t="s">
        <v>173</v>
      </c>
      <c r="L58" s="441">
        <v>-0.24924521972492453</v>
      </c>
      <c r="M58" s="23"/>
      <c r="N58" s="156">
        <v>50</v>
      </c>
      <c r="O58" s="367" t="s">
        <v>173</v>
      </c>
      <c r="P58" s="308">
        <v>0.25675675675675674</v>
      </c>
    </row>
    <row r="59" spans="2:16" ht="15.75" customHeight="1">
      <c r="B59" s="156">
        <v>51</v>
      </c>
      <c r="C59" s="367" t="s">
        <v>173</v>
      </c>
      <c r="D59" s="513" t="s">
        <v>171</v>
      </c>
      <c r="E59" s="513" t="s">
        <v>171</v>
      </c>
      <c r="F59" s="306">
        <v>0.11368421052631583</v>
      </c>
      <c r="G59" s="307">
        <v>0.34838099740014183</v>
      </c>
      <c r="H59" s="308">
        <v>0.39255128460466043</v>
      </c>
      <c r="I59" s="258">
        <f t="shared" si="1"/>
        <v>0</v>
      </c>
      <c r="J59" s="156">
        <v>51</v>
      </c>
      <c r="K59" s="367" t="s">
        <v>173</v>
      </c>
      <c r="L59" s="441">
        <v>-0.25215626585489603</v>
      </c>
      <c r="M59" s="23"/>
      <c r="N59" s="156">
        <v>51</v>
      </c>
      <c r="O59" s="367" t="s">
        <v>173</v>
      </c>
      <c r="P59" s="308">
        <v>0.24052225892716692</v>
      </c>
    </row>
    <row r="60" spans="2:16" ht="15.75" customHeight="1">
      <c r="B60" s="156">
        <v>52</v>
      </c>
      <c r="C60" s="367" t="s">
        <v>173</v>
      </c>
      <c r="D60" s="513" t="s">
        <v>171</v>
      </c>
      <c r="E60" s="513" t="s">
        <v>171</v>
      </c>
      <c r="F60" s="306">
        <v>0.11368421052631583</v>
      </c>
      <c r="G60" s="307">
        <v>0.36343394359228104</v>
      </c>
      <c r="H60" s="308">
        <v>0.29361296472831266</v>
      </c>
      <c r="I60" s="258">
        <f t="shared" si="1"/>
        <v>1</v>
      </c>
      <c r="J60" s="156">
        <v>52</v>
      </c>
      <c r="K60" s="367" t="s">
        <v>173</v>
      </c>
      <c r="L60" s="441">
        <v>-0.2538183837822827</v>
      </c>
      <c r="M60" s="23"/>
      <c r="N60" s="156">
        <v>52</v>
      </c>
      <c r="O60" s="367" t="s">
        <v>173</v>
      </c>
      <c r="P60" s="308">
        <v>0.23584362403224773</v>
      </c>
    </row>
    <row r="61" spans="2:16" ht="15.75" customHeight="1">
      <c r="B61" s="156">
        <v>53</v>
      </c>
      <c r="C61" s="367" t="s">
        <v>173</v>
      </c>
      <c r="D61" s="513" t="s">
        <v>171</v>
      </c>
      <c r="E61" s="513" t="s">
        <v>171</v>
      </c>
      <c r="F61" s="306">
        <v>0.11368421052631583</v>
      </c>
      <c r="G61" s="307">
        <v>0.22991386061080657</v>
      </c>
      <c r="H61" s="308">
        <v>0.3635324844923278</v>
      </c>
      <c r="I61" s="258">
        <f t="shared" si="1"/>
        <v>0</v>
      </c>
      <c r="J61" s="156">
        <v>53</v>
      </c>
      <c r="K61" s="367" t="s">
        <v>173</v>
      </c>
      <c r="L61" s="441">
        <v>-0.2643548750281468</v>
      </c>
      <c r="M61" s="23"/>
      <c r="N61" s="156">
        <v>53</v>
      </c>
      <c r="O61" s="367" t="s">
        <v>173</v>
      </c>
      <c r="P61" s="308">
        <v>0.23006134969325154</v>
      </c>
    </row>
    <row r="62" spans="2:16" ht="15.75" customHeight="1">
      <c r="B62" s="156">
        <v>54</v>
      </c>
      <c r="C62" s="367" t="s">
        <v>173</v>
      </c>
      <c r="D62" s="513" t="s">
        <v>171</v>
      </c>
      <c r="E62" s="513" t="s">
        <v>171</v>
      </c>
      <c r="F62" s="306">
        <v>0.11368421052631583</v>
      </c>
      <c r="G62" s="307">
        <v>0.34961832061068704</v>
      </c>
      <c r="H62" s="308">
        <v>0.3999524149417083</v>
      </c>
      <c r="I62" s="258">
        <f t="shared" si="1"/>
        <v>0</v>
      </c>
      <c r="J62" s="156">
        <v>54</v>
      </c>
      <c r="K62" s="367" t="s">
        <v>173</v>
      </c>
      <c r="L62" s="441">
        <v>-0.2676086520795057</v>
      </c>
      <c r="M62" s="23"/>
      <c r="N62" s="156">
        <v>54</v>
      </c>
      <c r="O62" s="367" t="s">
        <v>173</v>
      </c>
      <c r="P62" s="308">
        <v>0.22991386061080657</v>
      </c>
    </row>
    <row r="63" spans="2:16" ht="15.75" customHeight="1">
      <c r="B63" s="156">
        <v>55</v>
      </c>
      <c r="C63" s="310" t="s">
        <v>173</v>
      </c>
      <c r="D63" s="513" t="s">
        <v>171</v>
      </c>
      <c r="E63" s="513" t="s">
        <v>171</v>
      </c>
      <c r="F63" s="306">
        <v>0.11368421052631583</v>
      </c>
      <c r="G63" s="307">
        <v>0.41584463625154133</v>
      </c>
      <c r="H63" s="308">
        <v>0.3956884561891516</v>
      </c>
      <c r="I63" s="258">
        <f t="shared" si="1"/>
        <v>1</v>
      </c>
      <c r="J63" s="156">
        <v>55</v>
      </c>
      <c r="K63" s="367" t="s">
        <v>173</v>
      </c>
      <c r="L63" s="441">
        <v>-0.26980982567353406</v>
      </c>
      <c r="M63" s="23"/>
      <c r="N63" s="156">
        <v>55</v>
      </c>
      <c r="O63" s="367" t="s">
        <v>173</v>
      </c>
      <c r="P63" s="308">
        <v>0.22270742358078602</v>
      </c>
    </row>
    <row r="64" spans="2:16" ht="15.75" customHeight="1">
      <c r="B64" s="156">
        <v>56</v>
      </c>
      <c r="C64" s="367" t="s">
        <v>173</v>
      </c>
      <c r="D64" s="513" t="s">
        <v>171</v>
      </c>
      <c r="E64" s="513" t="s">
        <v>171</v>
      </c>
      <c r="F64" s="306">
        <v>0.11368421052631583</v>
      </c>
      <c r="G64" s="307">
        <v>0.3704767375071798</v>
      </c>
      <c r="H64" s="308">
        <v>0.3871889024887801</v>
      </c>
      <c r="I64" s="258">
        <f t="shared" si="1"/>
        <v>0</v>
      </c>
      <c r="J64" s="156">
        <v>56</v>
      </c>
      <c r="K64" s="367" t="s">
        <v>173</v>
      </c>
      <c r="L64" s="441">
        <v>-0.27172503242542156</v>
      </c>
      <c r="M64" s="23"/>
      <c r="N64" s="156">
        <v>56</v>
      </c>
      <c r="O64" s="367" t="s">
        <v>173</v>
      </c>
      <c r="P64" s="308">
        <v>0.19055258467023173</v>
      </c>
    </row>
    <row r="65" spans="2:16" ht="15.75" customHeight="1">
      <c r="B65" s="156">
        <v>57</v>
      </c>
      <c r="C65" s="367" t="s">
        <v>173</v>
      </c>
      <c r="D65" s="515" t="s">
        <v>171</v>
      </c>
      <c r="E65" s="515" t="s">
        <v>171</v>
      </c>
      <c r="F65" s="306">
        <v>0.11368421052631583</v>
      </c>
      <c r="G65" s="307">
        <v>0.2990566037735849</v>
      </c>
      <c r="H65" s="308">
        <v>0.3478988082793226</v>
      </c>
      <c r="I65" s="258">
        <f t="shared" si="1"/>
        <v>0</v>
      </c>
      <c r="J65" s="156">
        <v>57</v>
      </c>
      <c r="K65" s="367" t="s">
        <v>173</v>
      </c>
      <c r="L65" s="441">
        <v>-0.29292929292929293</v>
      </c>
      <c r="M65" s="53"/>
      <c r="N65" s="156">
        <v>57</v>
      </c>
      <c r="O65" s="367" t="s">
        <v>173</v>
      </c>
      <c r="P65" s="308">
        <v>0.18081180811808117</v>
      </c>
    </row>
    <row r="66" spans="2:16" ht="15.75" customHeight="1" thickBot="1">
      <c r="B66" s="156">
        <v>58</v>
      </c>
      <c r="C66" s="367" t="s">
        <v>173</v>
      </c>
      <c r="D66" s="513" t="s">
        <v>171</v>
      </c>
      <c r="E66" s="513" t="s">
        <v>171</v>
      </c>
      <c r="F66" s="306">
        <v>0.11368421052631583</v>
      </c>
      <c r="G66" s="307">
        <v>0.36182778986633507</v>
      </c>
      <c r="H66" s="308">
        <v>0.5024485798237023</v>
      </c>
      <c r="I66" s="258">
        <f t="shared" si="1"/>
        <v>0</v>
      </c>
      <c r="J66" s="156">
        <v>58</v>
      </c>
      <c r="K66" s="367" t="s">
        <v>173</v>
      </c>
      <c r="L66" s="441">
        <v>-0.31194029850746263</v>
      </c>
      <c r="M66" s="18"/>
      <c r="N66" s="144">
        <v>58</v>
      </c>
      <c r="O66" s="381" t="s">
        <v>173</v>
      </c>
      <c r="P66" s="439">
        <v>0.16546038441259647</v>
      </c>
    </row>
    <row r="67" spans="2:16" ht="15.75" customHeight="1">
      <c r="B67" s="156">
        <v>59</v>
      </c>
      <c r="C67" s="367" t="s">
        <v>173</v>
      </c>
      <c r="D67" s="513" t="s">
        <v>171</v>
      </c>
      <c r="E67" s="513" t="s">
        <v>171</v>
      </c>
      <c r="F67" s="306">
        <v>0.11368421052631583</v>
      </c>
      <c r="G67" s="307">
        <v>0.19055258467023173</v>
      </c>
      <c r="H67" s="308">
        <v>0.26621490803484993</v>
      </c>
      <c r="I67" s="258">
        <f t="shared" si="1"/>
        <v>0</v>
      </c>
      <c r="J67" s="156">
        <v>59</v>
      </c>
      <c r="K67" s="367" t="s">
        <v>173</v>
      </c>
      <c r="L67" s="441">
        <v>-0.31570160127494873</v>
      </c>
      <c r="M67" s="53"/>
      <c r="N67" s="45"/>
      <c r="O67" s="34"/>
      <c r="P67" s="24"/>
    </row>
    <row r="68" spans="2:16" ht="15.75" customHeight="1">
      <c r="B68" s="156">
        <v>60</v>
      </c>
      <c r="C68" s="367" t="s">
        <v>173</v>
      </c>
      <c r="D68" s="513" t="s">
        <v>171</v>
      </c>
      <c r="E68" s="513" t="s">
        <v>171</v>
      </c>
      <c r="F68" s="306">
        <v>0.11368421052631583</v>
      </c>
      <c r="G68" s="307">
        <v>0.31233062330623307</v>
      </c>
      <c r="H68" s="308">
        <v>0.33316757831924415</v>
      </c>
      <c r="I68" s="258">
        <f t="shared" si="1"/>
        <v>0</v>
      </c>
      <c r="J68" s="156">
        <v>60</v>
      </c>
      <c r="K68" s="367" t="s">
        <v>173</v>
      </c>
      <c r="L68" s="441">
        <v>-0.32496368541191123</v>
      </c>
      <c r="M68" s="53"/>
      <c r="N68" s="23"/>
      <c r="O68" s="23"/>
      <c r="P68" s="23"/>
    </row>
    <row r="69" spans="2:16" ht="15.75" customHeight="1">
      <c r="B69" s="156">
        <v>61</v>
      </c>
      <c r="C69" s="367" t="s">
        <v>173</v>
      </c>
      <c r="D69" s="513" t="s">
        <v>171</v>
      </c>
      <c r="E69" s="513" t="s">
        <v>171</v>
      </c>
      <c r="F69" s="306">
        <v>0.11368421052631583</v>
      </c>
      <c r="G69" s="307">
        <v>0.22270742358078602</v>
      </c>
      <c r="H69" s="308">
        <v>0.2691029900332226</v>
      </c>
      <c r="I69" s="258">
        <f t="shared" si="1"/>
        <v>0</v>
      </c>
      <c r="J69" s="156">
        <v>61</v>
      </c>
      <c r="K69" s="367" t="s">
        <v>173</v>
      </c>
      <c r="L69" s="441">
        <v>-0.34081724292770543</v>
      </c>
      <c r="M69" s="24"/>
      <c r="N69" s="23"/>
      <c r="O69" s="23"/>
      <c r="P69" s="23"/>
    </row>
    <row r="70" spans="2:16" ht="15.75" customHeight="1">
      <c r="B70" s="156">
        <v>62</v>
      </c>
      <c r="C70" s="367" t="s">
        <v>173</v>
      </c>
      <c r="D70" s="513" t="s">
        <v>171</v>
      </c>
      <c r="E70" s="513" t="s">
        <v>171</v>
      </c>
      <c r="F70" s="306">
        <v>0.11368421052631583</v>
      </c>
      <c r="G70" s="307">
        <v>0.39399624765478425</v>
      </c>
      <c r="H70" s="308">
        <v>0.42903575297941493</v>
      </c>
      <c r="I70" s="258">
        <f t="shared" si="1"/>
        <v>0</v>
      </c>
      <c r="J70" s="156">
        <v>62</v>
      </c>
      <c r="K70" s="367" t="s">
        <v>173</v>
      </c>
      <c r="L70" s="441">
        <v>-0.35681013601639655</v>
      </c>
      <c r="M70" s="20"/>
      <c r="N70" s="23"/>
      <c r="O70" s="23"/>
      <c r="P70" s="23"/>
    </row>
    <row r="71" spans="2:16" ht="15.75" customHeight="1" thickBot="1">
      <c r="B71" s="144">
        <v>63</v>
      </c>
      <c r="C71" s="381" t="s">
        <v>173</v>
      </c>
      <c r="D71" s="516" t="s">
        <v>171</v>
      </c>
      <c r="E71" s="516" t="s">
        <v>171</v>
      </c>
      <c r="F71" s="420">
        <v>0.11368421052631583</v>
      </c>
      <c r="G71" s="438">
        <v>0.18081180811808117</v>
      </c>
      <c r="H71" s="439">
        <v>0.2560620756547042</v>
      </c>
      <c r="I71" s="258">
        <f t="shared" si="1"/>
        <v>0</v>
      </c>
      <c r="J71" s="144">
        <v>63</v>
      </c>
      <c r="K71" s="381" t="s">
        <v>173</v>
      </c>
      <c r="L71" s="442">
        <v>-0.621832358674464</v>
      </c>
      <c r="M71" s="20"/>
      <c r="N71" s="23"/>
      <c r="O71" s="23"/>
      <c r="P71" s="23"/>
    </row>
    <row r="72" spans="2:16" ht="15.75" customHeight="1">
      <c r="B72" s="45"/>
      <c r="C72" s="34"/>
      <c r="D72" s="47"/>
      <c r="E72" s="47"/>
      <c r="F72" s="146"/>
      <c r="G72" s="24"/>
      <c r="H72" s="24"/>
      <c r="I72" s="258"/>
      <c r="J72" s="45"/>
      <c r="K72" s="189"/>
      <c r="L72" s="500"/>
      <c r="M72" s="23"/>
      <c r="N72" s="23"/>
      <c r="O72" s="23"/>
      <c r="P72" s="23"/>
    </row>
    <row r="73" spans="2:16" ht="15.75" customHeight="1" thickBot="1">
      <c r="B73" s="23"/>
      <c r="C73" s="45" t="s">
        <v>34</v>
      </c>
      <c r="D73" s="46">
        <f>SUM(D9:D71)</f>
        <v>143105.432</v>
      </c>
      <c r="E73" s="47"/>
      <c r="F73" s="24"/>
      <c r="G73" s="24"/>
      <c r="H73" s="24"/>
      <c r="J73" s="34"/>
      <c r="K73" s="34"/>
      <c r="L73" s="35"/>
      <c r="M73" s="23"/>
      <c r="N73" s="23"/>
      <c r="O73" s="23"/>
      <c r="P73" s="55"/>
    </row>
    <row r="74" spans="2:16" ht="15.75" customHeight="1">
      <c r="B74" s="23"/>
      <c r="C74" s="45" t="s">
        <v>108</v>
      </c>
      <c r="D74" s="47">
        <f>SUM(D9:D71)</f>
        <v>143105.432</v>
      </c>
      <c r="E74" s="47">
        <f>SUM(E9:E71)</f>
        <v>157379</v>
      </c>
      <c r="F74" s="48">
        <f>D74/E74-100%</f>
        <v>-0.09069550575362662</v>
      </c>
      <c r="G74" s="24"/>
      <c r="H74" s="24"/>
      <c r="I74" s="258"/>
      <c r="J74" s="583" t="s">
        <v>91</v>
      </c>
      <c r="K74" s="617"/>
      <c r="L74" s="618"/>
      <c r="M74" s="23"/>
      <c r="N74" s="20"/>
      <c r="O74" s="36"/>
      <c r="P74" s="62"/>
    </row>
    <row r="75" spans="2:16" ht="15.75" customHeight="1" thickBot="1">
      <c r="B75" s="23"/>
      <c r="C75" s="45" t="s">
        <v>152</v>
      </c>
      <c r="D75" s="47">
        <f>SUM(D9:D13,D15:D18,D20:D28,D30:D31,D34:D71)</f>
        <v>133197.432</v>
      </c>
      <c r="E75" s="47">
        <f>SUM(E9:E13,E15:E18,E20:E28,E30:E31,E34:E71)</f>
        <v>145861</v>
      </c>
      <c r="F75" s="115">
        <f>D75/E75-100%</f>
        <v>-0.08681942397213782</v>
      </c>
      <c r="G75" s="72">
        <v>0.35816440210863176</v>
      </c>
      <c r="H75" s="72">
        <v>0.39969842217622137</v>
      </c>
      <c r="I75" s="258">
        <f>IF(G75&gt;H75,1,0)</f>
        <v>0</v>
      </c>
      <c r="J75" s="619"/>
      <c r="K75" s="620"/>
      <c r="L75" s="621"/>
      <c r="M75" s="23"/>
      <c r="N75" s="20"/>
      <c r="O75" s="36"/>
      <c r="P75" s="62"/>
    </row>
    <row r="76" spans="2:16" ht="15.75" customHeight="1">
      <c r="B76" s="23"/>
      <c r="C76" s="34"/>
      <c r="D76" s="49"/>
      <c r="E76" s="49"/>
      <c r="F76" s="24"/>
      <c r="G76" s="24"/>
      <c r="H76" s="24"/>
      <c r="I76" s="59"/>
      <c r="J76" s="102"/>
      <c r="K76" s="102"/>
      <c r="L76" s="102"/>
      <c r="M76" s="23"/>
      <c r="N76" s="36"/>
      <c r="O76" s="37"/>
      <c r="P76" s="23"/>
    </row>
    <row r="77" spans="2:18" ht="15.75" customHeight="1">
      <c r="B77" s="34"/>
      <c r="C77" s="589" t="s">
        <v>156</v>
      </c>
      <c r="D77" s="607"/>
      <c r="E77" s="607"/>
      <c r="F77" s="607"/>
      <c r="G77" s="607"/>
      <c r="H77" s="607"/>
      <c r="I77" s="59"/>
      <c r="J77" s="102"/>
      <c r="K77" s="102"/>
      <c r="L77" s="102"/>
      <c r="M77" s="23"/>
      <c r="N77" s="37"/>
      <c r="O77" s="23"/>
      <c r="P77" s="23"/>
      <c r="Q77" s="55"/>
      <c r="R77" s="55"/>
    </row>
    <row r="78" spans="2:18" ht="15.75" customHeight="1">
      <c r="B78" s="34"/>
      <c r="C78" s="607"/>
      <c r="D78" s="607"/>
      <c r="E78" s="607"/>
      <c r="F78" s="607"/>
      <c r="G78" s="607"/>
      <c r="H78" s="607"/>
      <c r="I78" s="59"/>
      <c r="J78" s="34"/>
      <c r="K78" s="34"/>
      <c r="L78" s="35"/>
      <c r="M78" s="23"/>
      <c r="N78" s="23"/>
      <c r="O78" s="36"/>
      <c r="P78" s="62"/>
      <c r="Q78" s="38"/>
      <c r="R78" s="151"/>
    </row>
    <row r="79" spans="2:18" ht="15.75" customHeight="1">
      <c r="B79" s="34"/>
      <c r="C79" s="51"/>
      <c r="D79" s="51"/>
      <c r="E79" s="52"/>
      <c r="F79" s="52"/>
      <c r="G79" s="101"/>
      <c r="H79" s="101"/>
      <c r="I79" s="259"/>
      <c r="J79" s="23"/>
      <c r="K79" s="34"/>
      <c r="L79" s="39"/>
      <c r="M79" s="102"/>
      <c r="N79" s="36"/>
      <c r="O79" s="37"/>
      <c r="P79" s="23"/>
      <c r="Q79" s="38"/>
      <c r="R79" s="151"/>
    </row>
    <row r="80" spans="2:18" ht="15.75" customHeight="1">
      <c r="B80" s="34"/>
      <c r="C80" s="34" t="s">
        <v>112</v>
      </c>
      <c r="D80" s="52"/>
      <c r="E80" s="52"/>
      <c r="F80" s="101"/>
      <c r="G80" s="101"/>
      <c r="H80" s="101"/>
      <c r="I80" s="59"/>
      <c r="J80" s="34"/>
      <c r="K80" s="34"/>
      <c r="L80" s="40"/>
      <c r="M80" s="23"/>
      <c r="N80" s="37"/>
      <c r="O80" s="23"/>
      <c r="P80" s="23"/>
      <c r="R80" s="151"/>
    </row>
    <row r="81" spans="2:18" ht="15.75" customHeight="1">
      <c r="B81" s="34"/>
      <c r="C81" s="51" t="s">
        <v>52</v>
      </c>
      <c r="D81" s="51"/>
      <c r="E81" s="52"/>
      <c r="F81" s="52"/>
      <c r="G81" s="101"/>
      <c r="H81" s="101"/>
      <c r="I81" s="59"/>
      <c r="J81" s="23"/>
      <c r="K81" s="34"/>
      <c r="L81" s="39"/>
      <c r="M81" s="41"/>
      <c r="N81" s="23"/>
      <c r="O81" s="36"/>
      <c r="P81" s="62"/>
      <c r="R81" s="151"/>
    </row>
    <row r="82" spans="2:18" ht="15.75" customHeight="1">
      <c r="B82" s="23"/>
      <c r="C82" s="51" t="s">
        <v>53</v>
      </c>
      <c r="D82" s="51"/>
      <c r="E82" s="52"/>
      <c r="F82" s="52"/>
      <c r="G82" s="101"/>
      <c r="H82" s="101"/>
      <c r="I82" s="59"/>
      <c r="J82" s="34"/>
      <c r="K82" s="34"/>
      <c r="L82" s="39"/>
      <c r="M82" s="42"/>
      <c r="N82" s="36"/>
      <c r="O82" s="37"/>
      <c r="P82" s="23"/>
      <c r="Q82" s="38"/>
      <c r="R82" s="151"/>
    </row>
    <row r="83" spans="2:18" ht="15.75" customHeight="1">
      <c r="B83" s="23"/>
      <c r="C83" s="34"/>
      <c r="D83" s="49"/>
      <c r="E83" s="49"/>
      <c r="F83" s="24"/>
      <c r="G83" s="24"/>
      <c r="H83" s="24"/>
      <c r="I83" s="59"/>
      <c r="J83" s="23"/>
      <c r="K83" s="34"/>
      <c r="L83" s="39"/>
      <c r="M83" s="41"/>
      <c r="N83" s="37"/>
      <c r="O83" s="23"/>
      <c r="P83" s="23"/>
      <c r="R83" s="151"/>
    </row>
    <row r="84" spans="2:18" ht="15.75" customHeight="1">
      <c r="B84" s="23"/>
      <c r="C84" s="34"/>
      <c r="D84" s="34"/>
      <c r="E84" s="49"/>
      <c r="F84" s="49"/>
      <c r="G84" s="24"/>
      <c r="H84" s="24"/>
      <c r="I84" s="59"/>
      <c r="J84" s="34"/>
      <c r="K84" s="34"/>
      <c r="L84" s="39"/>
      <c r="M84" s="43"/>
      <c r="N84" s="23"/>
      <c r="O84" s="36"/>
      <c r="P84" s="62"/>
      <c r="R84" s="151"/>
    </row>
    <row r="85" spans="2:18" ht="15.75" customHeight="1">
      <c r="B85" s="23"/>
      <c r="C85" s="34"/>
      <c r="D85" s="34"/>
      <c r="E85" s="49"/>
      <c r="F85" s="49"/>
      <c r="G85" s="24"/>
      <c r="H85" s="24"/>
      <c r="I85" s="59"/>
      <c r="J85" s="23"/>
      <c r="K85" s="34"/>
      <c r="L85" s="39"/>
      <c r="M85" s="44"/>
      <c r="N85" s="36"/>
      <c r="O85" s="37"/>
      <c r="P85" s="23"/>
      <c r="Q85" s="38"/>
      <c r="R85" s="151"/>
    </row>
    <row r="86" spans="2:18" ht="15.75" customHeight="1">
      <c r="B86" s="23"/>
      <c r="C86" s="34"/>
      <c r="D86" s="34"/>
      <c r="E86" s="49"/>
      <c r="F86" s="49"/>
      <c r="G86" s="24"/>
      <c r="H86" s="24"/>
      <c r="I86" s="59"/>
      <c r="J86" s="34"/>
      <c r="K86" s="34"/>
      <c r="L86" s="39"/>
      <c r="M86" s="44"/>
      <c r="N86" s="37"/>
      <c r="O86" s="23"/>
      <c r="P86" s="23"/>
      <c r="R86" s="151"/>
    </row>
    <row r="87" spans="2:18" ht="15.75" customHeight="1">
      <c r="B87" s="23"/>
      <c r="C87" s="34"/>
      <c r="D87" s="49"/>
      <c r="E87" s="49"/>
      <c r="F87" s="24"/>
      <c r="G87" s="24"/>
      <c r="H87" s="24"/>
      <c r="I87" s="59"/>
      <c r="J87" s="23"/>
      <c r="K87" s="34"/>
      <c r="L87" s="39"/>
      <c r="M87" s="44"/>
      <c r="N87" s="23"/>
      <c r="O87" s="36"/>
      <c r="P87" s="62"/>
      <c r="R87" s="151"/>
    </row>
    <row r="88" spans="2:18" ht="15.75" customHeight="1">
      <c r="B88" s="23"/>
      <c r="C88" s="34"/>
      <c r="D88" s="49"/>
      <c r="E88" s="49"/>
      <c r="F88" s="24"/>
      <c r="G88" s="24"/>
      <c r="H88" s="24"/>
      <c r="I88" s="59"/>
      <c r="J88" s="34"/>
      <c r="K88" s="34"/>
      <c r="L88" s="39"/>
      <c r="M88" s="44"/>
      <c r="N88" s="36"/>
      <c r="O88" s="37"/>
      <c r="P88" s="23"/>
      <c r="Q88" s="38"/>
      <c r="R88" s="151"/>
    </row>
    <row r="89" spans="2:18" ht="15.75" customHeight="1">
      <c r="B89" s="23"/>
      <c r="C89" s="34"/>
      <c r="D89" s="49"/>
      <c r="E89" s="49"/>
      <c r="F89" s="24"/>
      <c r="G89" s="24"/>
      <c r="H89" s="24"/>
      <c r="I89" s="59"/>
      <c r="J89" s="150"/>
      <c r="K89" s="150"/>
      <c r="L89" s="150"/>
      <c r="M89" s="44"/>
      <c r="N89" s="37"/>
      <c r="O89" s="23"/>
      <c r="P89" s="23"/>
      <c r="R89" s="151"/>
    </row>
    <row r="90" spans="2:18" ht="15.75" customHeight="1">
      <c r="B90" s="23"/>
      <c r="C90" s="34"/>
      <c r="D90" s="49"/>
      <c r="E90" s="49"/>
      <c r="F90" s="24"/>
      <c r="G90" s="24"/>
      <c r="H90" s="24"/>
      <c r="I90" s="59"/>
      <c r="J90" s="150"/>
      <c r="K90" s="150"/>
      <c r="L90" s="150"/>
      <c r="M90" s="44"/>
      <c r="R90" s="151"/>
    </row>
    <row r="91" spans="3:18" ht="15.75" customHeight="1">
      <c r="C91" s="34"/>
      <c r="D91" s="49"/>
      <c r="E91" s="49"/>
      <c r="F91" s="24"/>
      <c r="G91" s="24"/>
      <c r="H91" s="24"/>
      <c r="I91" s="59"/>
      <c r="J91" s="20"/>
      <c r="K91" s="20"/>
      <c r="L91" s="20"/>
      <c r="M91" s="44"/>
      <c r="N91" s="25"/>
      <c r="O91" s="25"/>
      <c r="Q91" s="38"/>
      <c r="R91" s="151"/>
    </row>
    <row r="92" spans="3:13" ht="15.75" customHeight="1">
      <c r="C92" s="26"/>
      <c r="D92" s="103"/>
      <c r="E92" s="103"/>
      <c r="F92" s="27"/>
      <c r="G92" s="27"/>
      <c r="H92" s="27"/>
      <c r="I92" s="59"/>
      <c r="J92" s="150"/>
      <c r="K92" s="25"/>
      <c r="L92" s="25"/>
      <c r="M92" s="44"/>
    </row>
    <row r="93" spans="3:13" ht="15.75" customHeight="1">
      <c r="C93" s="26"/>
      <c r="D93" s="103"/>
      <c r="E93" s="103"/>
      <c r="F93" s="27"/>
      <c r="G93" s="27"/>
      <c r="H93" s="27"/>
      <c r="I93" s="59"/>
      <c r="J93" s="25"/>
      <c r="K93" s="25"/>
      <c r="L93" s="25"/>
      <c r="M93" s="20"/>
    </row>
    <row r="94" spans="3:13" ht="15.75" customHeight="1">
      <c r="C94" s="26"/>
      <c r="D94" s="103"/>
      <c r="E94" s="103"/>
      <c r="F94" s="27"/>
      <c r="G94" s="27"/>
      <c r="H94" s="27"/>
      <c r="I94" s="260"/>
      <c r="M94" s="25"/>
    </row>
    <row r="95" spans="3:13" ht="15.75" customHeight="1">
      <c r="C95" s="26"/>
      <c r="D95" s="103"/>
      <c r="E95" s="103"/>
      <c r="F95" s="27"/>
      <c r="G95" s="27"/>
      <c r="H95" s="27"/>
      <c r="I95" s="260"/>
      <c r="M95" s="25"/>
    </row>
    <row r="96" spans="3:9" ht="15.75" customHeight="1">
      <c r="C96" s="26"/>
      <c r="D96" s="103"/>
      <c r="E96" s="103"/>
      <c r="F96" s="27"/>
      <c r="G96" s="27"/>
      <c r="H96" s="27"/>
      <c r="I96" s="260"/>
    </row>
    <row r="97" spans="3:9" ht="15.75" customHeight="1">
      <c r="C97" s="26"/>
      <c r="D97" s="103"/>
      <c r="E97" s="103"/>
      <c r="F97" s="27"/>
      <c r="G97" s="27"/>
      <c r="H97" s="27"/>
      <c r="I97" s="260"/>
    </row>
    <row r="98" spans="3:9" ht="15.75" customHeight="1">
      <c r="C98" s="26"/>
      <c r="D98" s="103"/>
      <c r="E98" s="103"/>
      <c r="F98" s="27"/>
      <c r="G98" s="27"/>
      <c r="H98" s="27"/>
      <c r="I98" s="260"/>
    </row>
    <row r="99" spans="3:9" ht="15.75" customHeight="1">
      <c r="C99" s="26"/>
      <c r="D99" s="103"/>
      <c r="E99" s="103"/>
      <c r="F99" s="27"/>
      <c r="G99" s="27"/>
      <c r="H99" s="27"/>
      <c r="I99" s="260"/>
    </row>
    <row r="100" spans="3:9" ht="15.75" customHeight="1">
      <c r="C100" s="26"/>
      <c r="D100" s="103"/>
      <c r="E100" s="103"/>
      <c r="F100" s="27"/>
      <c r="G100" s="27"/>
      <c r="H100" s="27"/>
      <c r="I100" s="260"/>
    </row>
    <row r="101" spans="3:9" ht="15.75" customHeight="1">
      <c r="C101" s="26"/>
      <c r="D101" s="103"/>
      <c r="E101" s="103"/>
      <c r="F101" s="27"/>
      <c r="G101" s="27"/>
      <c r="H101" s="27"/>
      <c r="I101" s="260"/>
    </row>
    <row r="102" spans="3:9" ht="15.75" customHeight="1">
      <c r="C102" s="26"/>
      <c r="D102" s="103"/>
      <c r="E102" s="103"/>
      <c r="F102" s="27"/>
      <c r="G102" s="27"/>
      <c r="H102" s="27"/>
      <c r="I102" s="260"/>
    </row>
    <row r="103" spans="3:9" ht="15.75" customHeight="1">
      <c r="C103" s="26"/>
      <c r="D103" s="103"/>
      <c r="E103" s="103"/>
      <c r="F103" s="27"/>
      <c r="G103" s="27"/>
      <c r="H103" s="27"/>
      <c r="I103" s="260"/>
    </row>
    <row r="104" spans="3:9" ht="15.75" customHeight="1">
      <c r="C104" s="26"/>
      <c r="D104" s="103"/>
      <c r="E104" s="103"/>
      <c r="F104" s="27"/>
      <c r="G104" s="27"/>
      <c r="H104" s="27"/>
      <c r="I104" s="260"/>
    </row>
    <row r="105" spans="3:9" ht="15.75" customHeight="1">
      <c r="C105" s="26"/>
      <c r="D105" s="103"/>
      <c r="E105" s="103"/>
      <c r="F105" s="27"/>
      <c r="G105" s="27"/>
      <c r="H105" s="27"/>
      <c r="I105" s="260"/>
    </row>
    <row r="106" spans="3:9" ht="15.75" customHeight="1">
      <c r="C106" s="26"/>
      <c r="D106" s="103"/>
      <c r="E106" s="103"/>
      <c r="F106" s="27"/>
      <c r="G106" s="27"/>
      <c r="H106" s="27"/>
      <c r="I106" s="260"/>
    </row>
    <row r="107" spans="3:9" ht="15.75" customHeight="1">
      <c r="C107" s="26"/>
      <c r="D107" s="103"/>
      <c r="E107" s="103"/>
      <c r="F107" s="27"/>
      <c r="G107" s="27"/>
      <c r="H107" s="27"/>
      <c r="I107" s="260"/>
    </row>
    <row r="108" spans="3:9" ht="15.75" customHeight="1">
      <c r="C108" s="26"/>
      <c r="D108" s="103"/>
      <c r="E108" s="103"/>
      <c r="F108" s="27"/>
      <c r="G108" s="27"/>
      <c r="H108" s="27"/>
      <c r="I108" s="260"/>
    </row>
    <row r="109" spans="3:9" ht="15.75" customHeight="1">
      <c r="C109" s="26"/>
      <c r="D109" s="103"/>
      <c r="E109" s="103"/>
      <c r="F109" s="27"/>
      <c r="G109" s="27"/>
      <c r="H109" s="27"/>
      <c r="I109" s="260"/>
    </row>
    <row r="110" spans="3:9" ht="15.75" customHeight="1">
      <c r="C110" s="26"/>
      <c r="D110" s="103"/>
      <c r="E110" s="103"/>
      <c r="F110" s="27"/>
      <c r="G110" s="27"/>
      <c r="H110" s="27"/>
      <c r="I110" s="260"/>
    </row>
    <row r="111" spans="3:9" ht="15.75" customHeight="1">
      <c r="C111" s="26"/>
      <c r="D111" s="103"/>
      <c r="E111" s="103"/>
      <c r="F111" s="27"/>
      <c r="G111" s="27"/>
      <c r="H111" s="27"/>
      <c r="I111" s="260"/>
    </row>
    <row r="112" spans="3:9" ht="15.75" customHeight="1">
      <c r="C112" s="26"/>
      <c r="D112" s="103"/>
      <c r="E112" s="103"/>
      <c r="F112" s="27"/>
      <c r="G112" s="27"/>
      <c r="H112" s="27"/>
      <c r="I112" s="260"/>
    </row>
    <row r="113" spans="3:9" ht="15.75" customHeight="1">
      <c r="C113" s="26"/>
      <c r="D113" s="103"/>
      <c r="E113" s="103"/>
      <c r="F113" s="27"/>
      <c r="G113" s="27"/>
      <c r="H113" s="27"/>
      <c r="I113" s="260"/>
    </row>
    <row r="114" spans="3:9" ht="15.75" customHeight="1">
      <c r="C114" s="26"/>
      <c r="D114" s="103"/>
      <c r="E114" s="103"/>
      <c r="F114" s="27"/>
      <c r="G114" s="27"/>
      <c r="H114" s="27"/>
      <c r="I114" s="260"/>
    </row>
    <row r="115" spans="3:9" ht="15.75" customHeight="1">
      <c r="C115" s="26"/>
      <c r="D115" s="103"/>
      <c r="E115" s="103"/>
      <c r="F115" s="27"/>
      <c r="G115" s="27"/>
      <c r="H115" s="27"/>
      <c r="I115" s="260"/>
    </row>
    <row r="116" spans="3:9" ht="15.75" customHeight="1">
      <c r="C116" s="26"/>
      <c r="D116" s="103"/>
      <c r="E116" s="103"/>
      <c r="F116" s="27"/>
      <c r="G116" s="27"/>
      <c r="H116" s="27"/>
      <c r="I116" s="260"/>
    </row>
    <row r="117" spans="3:9" ht="15.75" customHeight="1">
      <c r="C117" s="26"/>
      <c r="D117" s="103"/>
      <c r="E117" s="103"/>
      <c r="F117" s="27"/>
      <c r="G117" s="27"/>
      <c r="H117" s="27"/>
      <c r="I117" s="260"/>
    </row>
    <row r="118" spans="3:9" ht="15.75" customHeight="1">
      <c r="C118" s="26"/>
      <c r="D118" s="103"/>
      <c r="E118" s="103"/>
      <c r="F118" s="27"/>
      <c r="G118" s="27"/>
      <c r="H118" s="27"/>
      <c r="I118" s="260"/>
    </row>
    <row r="119" spans="3:9" ht="15.75" customHeight="1">
      <c r="C119" s="26"/>
      <c r="D119" s="103"/>
      <c r="E119" s="103"/>
      <c r="F119" s="27"/>
      <c r="G119" s="27"/>
      <c r="H119" s="27"/>
      <c r="I119" s="260"/>
    </row>
    <row r="120" spans="3:9" ht="15.75" customHeight="1">
      <c r="C120" s="26"/>
      <c r="D120" s="103"/>
      <c r="E120" s="103"/>
      <c r="F120" s="27"/>
      <c r="G120" s="27"/>
      <c r="H120" s="27"/>
      <c r="I120" s="260"/>
    </row>
    <row r="121" spans="3:9" ht="15.75" customHeight="1">
      <c r="C121" s="26"/>
      <c r="D121" s="103"/>
      <c r="E121" s="103"/>
      <c r="F121" s="27"/>
      <c r="G121" s="27"/>
      <c r="H121" s="27"/>
      <c r="I121" s="260"/>
    </row>
    <row r="122" spans="3:9" ht="15.75" customHeight="1">
      <c r="C122" s="26"/>
      <c r="D122" s="103"/>
      <c r="E122" s="103"/>
      <c r="F122" s="27"/>
      <c r="G122" s="27"/>
      <c r="H122" s="27"/>
      <c r="I122" s="260"/>
    </row>
    <row r="123" spans="3:9" ht="15.75" customHeight="1">
      <c r="C123" s="26"/>
      <c r="D123" s="103"/>
      <c r="E123" s="103"/>
      <c r="F123" s="27"/>
      <c r="G123" s="27"/>
      <c r="H123" s="27"/>
      <c r="I123" s="260"/>
    </row>
    <row r="124" spans="3:9" ht="15.75" customHeight="1">
      <c r="C124" s="26"/>
      <c r="D124" s="103"/>
      <c r="E124" s="103"/>
      <c r="F124" s="27"/>
      <c r="G124" s="27"/>
      <c r="H124" s="27"/>
      <c r="I124" s="260"/>
    </row>
    <row r="125" spans="3:9" ht="15.75" customHeight="1">
      <c r="C125" s="26"/>
      <c r="D125" s="103"/>
      <c r="E125" s="103"/>
      <c r="F125" s="27"/>
      <c r="G125" s="27"/>
      <c r="H125" s="27"/>
      <c r="I125" s="260"/>
    </row>
    <row r="126" spans="3:9" ht="15.75" customHeight="1">
      <c r="C126" s="26"/>
      <c r="D126" s="103"/>
      <c r="E126" s="103"/>
      <c r="F126" s="27"/>
      <c r="G126" s="27"/>
      <c r="H126" s="27"/>
      <c r="I126" s="260"/>
    </row>
    <row r="127" spans="3:9" ht="15.75" customHeight="1">
      <c r="C127" s="26"/>
      <c r="D127" s="103"/>
      <c r="E127" s="103"/>
      <c r="F127" s="27"/>
      <c r="G127" s="27"/>
      <c r="H127" s="27"/>
      <c r="I127" s="260"/>
    </row>
    <row r="128" spans="3:9" ht="15.75" customHeight="1">
      <c r="C128" s="26"/>
      <c r="D128" s="103"/>
      <c r="E128" s="103"/>
      <c r="F128" s="27"/>
      <c r="G128" s="27"/>
      <c r="H128" s="27"/>
      <c r="I128" s="260"/>
    </row>
    <row r="129" spans="3:9" ht="15.75" customHeight="1">
      <c r="C129" s="26"/>
      <c r="D129" s="103"/>
      <c r="E129" s="103"/>
      <c r="F129" s="27"/>
      <c r="G129" s="27"/>
      <c r="H129" s="27"/>
      <c r="I129" s="260"/>
    </row>
    <row r="130" spans="3:9" ht="15.75" customHeight="1">
      <c r="C130" s="26"/>
      <c r="D130" s="103"/>
      <c r="E130" s="103"/>
      <c r="F130" s="27"/>
      <c r="G130" s="27"/>
      <c r="H130" s="27"/>
      <c r="I130" s="260"/>
    </row>
    <row r="131" spans="3:9" ht="15.75" customHeight="1">
      <c r="C131" s="26"/>
      <c r="D131" s="103"/>
      <c r="E131" s="103"/>
      <c r="F131" s="27"/>
      <c r="G131" s="27"/>
      <c r="H131" s="27"/>
      <c r="I131" s="260"/>
    </row>
    <row r="132" spans="3:9" ht="15.75" customHeight="1">
      <c r="C132" s="26"/>
      <c r="D132" s="103"/>
      <c r="E132" s="103"/>
      <c r="F132" s="27"/>
      <c r="G132" s="27"/>
      <c r="H132" s="27"/>
      <c r="I132" s="260"/>
    </row>
    <row r="133" spans="3:9" ht="15.75" customHeight="1">
      <c r="C133" s="26"/>
      <c r="D133" s="103"/>
      <c r="E133" s="103"/>
      <c r="F133" s="27"/>
      <c r="G133" s="27"/>
      <c r="H133" s="27"/>
      <c r="I133" s="260"/>
    </row>
    <row r="134" spans="3:9" ht="15.75" customHeight="1">
      <c r="C134" s="26"/>
      <c r="D134" s="103"/>
      <c r="E134" s="103"/>
      <c r="F134" s="27"/>
      <c r="G134" s="27"/>
      <c r="H134" s="27"/>
      <c r="I134" s="260"/>
    </row>
    <row r="135" spans="3:9" ht="15.75" customHeight="1">
      <c r="C135" s="26"/>
      <c r="D135" s="103"/>
      <c r="E135" s="103"/>
      <c r="F135" s="27"/>
      <c r="G135" s="27"/>
      <c r="H135" s="27"/>
      <c r="I135" s="260"/>
    </row>
    <row r="136" spans="3:9" ht="15.75" customHeight="1">
      <c r="C136" s="26"/>
      <c r="D136" s="103"/>
      <c r="E136" s="103"/>
      <c r="F136" s="27"/>
      <c r="G136" s="27"/>
      <c r="H136" s="27"/>
      <c r="I136" s="260"/>
    </row>
    <row r="137" spans="3:9" ht="15.75" customHeight="1">
      <c r="C137" s="26"/>
      <c r="D137" s="103"/>
      <c r="E137" s="103"/>
      <c r="F137" s="27"/>
      <c r="G137" s="27"/>
      <c r="H137" s="27"/>
      <c r="I137" s="260"/>
    </row>
    <row r="138" spans="3:9" ht="15.75" customHeight="1">
      <c r="C138" s="26"/>
      <c r="D138" s="103"/>
      <c r="E138" s="103"/>
      <c r="F138" s="27"/>
      <c r="G138" s="27"/>
      <c r="H138" s="27"/>
      <c r="I138" s="260"/>
    </row>
    <row r="139" spans="3:9" ht="15.75" customHeight="1">
      <c r="C139" s="26"/>
      <c r="D139" s="103"/>
      <c r="E139" s="103"/>
      <c r="F139" s="27"/>
      <c r="G139" s="27"/>
      <c r="H139" s="27"/>
      <c r="I139" s="260"/>
    </row>
    <row r="140" spans="3:9" ht="15.75" customHeight="1">
      <c r="C140" s="26"/>
      <c r="D140" s="103"/>
      <c r="E140" s="103"/>
      <c r="F140" s="27"/>
      <c r="G140" s="27"/>
      <c r="H140" s="27"/>
      <c r="I140" s="260"/>
    </row>
    <row r="141" spans="3:9" ht="15.75" customHeight="1">
      <c r="C141" s="26"/>
      <c r="D141" s="103"/>
      <c r="E141" s="103"/>
      <c r="F141" s="27"/>
      <c r="G141" s="27"/>
      <c r="H141" s="27"/>
      <c r="I141" s="260"/>
    </row>
    <row r="142" spans="3:9" ht="15.75" customHeight="1">
      <c r="C142" s="26"/>
      <c r="D142" s="103"/>
      <c r="E142" s="103"/>
      <c r="F142" s="27"/>
      <c r="G142" s="27"/>
      <c r="H142" s="27"/>
      <c r="I142" s="260"/>
    </row>
    <row r="143" spans="3:9" ht="15.75" customHeight="1">
      <c r="C143" s="26"/>
      <c r="D143" s="103"/>
      <c r="E143" s="103"/>
      <c r="F143" s="27"/>
      <c r="G143" s="27"/>
      <c r="H143" s="27"/>
      <c r="I143" s="260"/>
    </row>
    <row r="144" spans="3:9" ht="15.75" customHeight="1">
      <c r="C144" s="26"/>
      <c r="D144" s="103"/>
      <c r="E144" s="103"/>
      <c r="F144" s="27"/>
      <c r="G144" s="27"/>
      <c r="H144" s="27"/>
      <c r="I144" s="260"/>
    </row>
    <row r="145" spans="3:9" ht="15.75" customHeight="1">
      <c r="C145" s="26"/>
      <c r="D145" s="103"/>
      <c r="E145" s="103"/>
      <c r="F145" s="27"/>
      <c r="G145" s="27"/>
      <c r="H145" s="27"/>
      <c r="I145" s="260"/>
    </row>
    <row r="146" spans="3:9" ht="15.75" customHeight="1">
      <c r="C146" s="26"/>
      <c r="D146" s="103"/>
      <c r="E146" s="103"/>
      <c r="F146" s="27"/>
      <c r="G146" s="27"/>
      <c r="H146" s="27"/>
      <c r="I146" s="260"/>
    </row>
    <row r="147" spans="3:9" ht="15.75" customHeight="1">
      <c r="C147" s="26"/>
      <c r="D147" s="103"/>
      <c r="E147" s="103"/>
      <c r="F147" s="27"/>
      <c r="G147" s="27"/>
      <c r="H147" s="27"/>
      <c r="I147" s="260"/>
    </row>
    <row r="148" spans="3:9" ht="15.75" customHeight="1">
      <c r="C148" s="26"/>
      <c r="D148" s="103"/>
      <c r="E148" s="103"/>
      <c r="F148" s="27"/>
      <c r="G148" s="27"/>
      <c r="H148" s="27"/>
      <c r="I148" s="260"/>
    </row>
    <row r="149" spans="3:9" ht="15.75" customHeight="1">
      <c r="C149" s="26"/>
      <c r="D149" s="103"/>
      <c r="E149" s="103"/>
      <c r="F149" s="27"/>
      <c r="G149" s="27"/>
      <c r="H149" s="27"/>
      <c r="I149" s="260"/>
    </row>
    <row r="150" spans="3:9" ht="15.75" customHeight="1">
      <c r="C150" s="26"/>
      <c r="D150" s="103"/>
      <c r="E150" s="103"/>
      <c r="F150" s="27"/>
      <c r="G150" s="27"/>
      <c r="H150" s="27"/>
      <c r="I150" s="260"/>
    </row>
    <row r="151" spans="3:9" ht="15.75" customHeight="1">
      <c r="C151" s="26"/>
      <c r="D151" s="103"/>
      <c r="E151" s="103"/>
      <c r="F151" s="27"/>
      <c r="G151" s="27"/>
      <c r="H151" s="27"/>
      <c r="I151" s="260"/>
    </row>
    <row r="152" spans="3:9" ht="15.75" customHeight="1">
      <c r="C152" s="26"/>
      <c r="D152" s="103"/>
      <c r="E152" s="103"/>
      <c r="F152" s="27"/>
      <c r="G152" s="27"/>
      <c r="H152" s="27"/>
      <c r="I152" s="260"/>
    </row>
    <row r="153" spans="3:9" ht="15.75" customHeight="1">
      <c r="C153" s="26"/>
      <c r="D153" s="103"/>
      <c r="E153" s="103"/>
      <c r="F153" s="27"/>
      <c r="G153" s="27"/>
      <c r="H153" s="27"/>
      <c r="I153" s="260"/>
    </row>
    <row r="154" spans="3:9" ht="15.75" customHeight="1">
      <c r="C154" s="26"/>
      <c r="D154" s="103"/>
      <c r="E154" s="103"/>
      <c r="F154" s="27"/>
      <c r="G154" s="27"/>
      <c r="H154" s="27"/>
      <c r="I154" s="260"/>
    </row>
    <row r="155" spans="3:9" ht="15.75" customHeight="1">
      <c r="C155" s="26"/>
      <c r="D155" s="103"/>
      <c r="E155" s="103"/>
      <c r="F155" s="27"/>
      <c r="G155" s="27"/>
      <c r="H155" s="27"/>
      <c r="I155" s="260"/>
    </row>
    <row r="156" spans="3:9" ht="15" customHeight="1">
      <c r="C156" s="26"/>
      <c r="D156" s="103"/>
      <c r="E156" s="103"/>
      <c r="F156" s="27"/>
      <c r="G156" s="27"/>
      <c r="H156" s="27"/>
      <c r="I156" s="260"/>
    </row>
    <row r="157" spans="3:9" ht="15" customHeight="1">
      <c r="C157" s="26"/>
      <c r="D157" s="103"/>
      <c r="E157" s="103"/>
      <c r="F157" s="27"/>
      <c r="G157" s="27"/>
      <c r="H157" s="27"/>
      <c r="I157" s="260"/>
    </row>
    <row r="158" spans="3:9" ht="15" customHeight="1">
      <c r="C158" s="26"/>
      <c r="D158" s="103"/>
      <c r="E158" s="103"/>
      <c r="F158" s="27"/>
      <c r="G158" s="27"/>
      <c r="H158" s="27"/>
      <c r="I158" s="260"/>
    </row>
    <row r="159" spans="3:9" ht="15" customHeight="1">
      <c r="C159" s="26"/>
      <c r="D159" s="103"/>
      <c r="E159" s="103"/>
      <c r="F159" s="27"/>
      <c r="G159" s="27"/>
      <c r="H159" s="27"/>
      <c r="I159" s="260"/>
    </row>
    <row r="160" spans="3:9" ht="15" customHeight="1">
      <c r="C160" s="26"/>
      <c r="D160" s="103"/>
      <c r="E160" s="103"/>
      <c r="F160" s="27"/>
      <c r="G160" s="27"/>
      <c r="H160" s="27"/>
      <c r="I160" s="260"/>
    </row>
    <row r="161" spans="3:9" ht="15" customHeight="1">
      <c r="C161" s="26"/>
      <c r="D161" s="103"/>
      <c r="E161" s="103"/>
      <c r="F161" s="27"/>
      <c r="G161" s="27"/>
      <c r="H161" s="27"/>
      <c r="I161" s="260"/>
    </row>
    <row r="162" spans="3:9" ht="15" customHeight="1">
      <c r="C162" s="26"/>
      <c r="D162" s="103"/>
      <c r="E162" s="103"/>
      <c r="F162" s="27"/>
      <c r="G162" s="27"/>
      <c r="H162" s="27"/>
      <c r="I162" s="260"/>
    </row>
    <row r="163" spans="3:9" ht="15" customHeight="1">
      <c r="C163" s="26"/>
      <c r="D163" s="103"/>
      <c r="E163" s="103"/>
      <c r="F163" s="27"/>
      <c r="G163" s="27"/>
      <c r="H163" s="27"/>
      <c r="I163" s="260"/>
    </row>
    <row r="164" spans="3:9" ht="15" customHeight="1">
      <c r="C164" s="26"/>
      <c r="D164" s="103"/>
      <c r="E164" s="103"/>
      <c r="F164" s="27"/>
      <c r="G164" s="27"/>
      <c r="H164" s="27"/>
      <c r="I164" s="260"/>
    </row>
    <row r="165" spans="3:9" ht="15" customHeight="1">
      <c r="C165" s="26"/>
      <c r="D165" s="103"/>
      <c r="E165" s="103"/>
      <c r="F165" s="27"/>
      <c r="G165" s="27"/>
      <c r="H165" s="27"/>
      <c r="I165" s="260"/>
    </row>
    <row r="166" spans="3:9" ht="15" customHeight="1">
      <c r="C166" s="26"/>
      <c r="D166" s="103"/>
      <c r="E166" s="103"/>
      <c r="F166" s="27"/>
      <c r="G166" s="27"/>
      <c r="H166" s="27"/>
      <c r="I166" s="260"/>
    </row>
    <row r="167" spans="3:9" ht="15" customHeight="1">
      <c r="C167" s="26"/>
      <c r="D167" s="103"/>
      <c r="E167" s="103"/>
      <c r="F167" s="27"/>
      <c r="G167" s="27"/>
      <c r="H167" s="27"/>
      <c r="I167" s="260"/>
    </row>
    <row r="168" spans="3:9" ht="15" customHeight="1">
      <c r="C168" s="26"/>
      <c r="D168" s="103"/>
      <c r="E168" s="103"/>
      <c r="F168" s="27"/>
      <c r="G168" s="27"/>
      <c r="H168" s="27"/>
      <c r="I168" s="260"/>
    </row>
    <row r="169" spans="3:9" ht="15" customHeight="1">
      <c r="C169" s="26"/>
      <c r="D169" s="103"/>
      <c r="E169" s="103"/>
      <c r="F169" s="27"/>
      <c r="G169" s="27"/>
      <c r="H169" s="27"/>
      <c r="I169" s="260"/>
    </row>
    <row r="170" spans="3:9" ht="15" customHeight="1">
      <c r="C170" s="26"/>
      <c r="D170" s="103"/>
      <c r="E170" s="103"/>
      <c r="F170" s="27"/>
      <c r="G170" s="27"/>
      <c r="H170" s="27"/>
      <c r="I170" s="260"/>
    </row>
    <row r="171" spans="3:9" ht="15" customHeight="1">
      <c r="C171" s="26"/>
      <c r="D171" s="103"/>
      <c r="E171" s="103"/>
      <c r="F171" s="27"/>
      <c r="G171" s="27"/>
      <c r="H171" s="27"/>
      <c r="I171" s="260"/>
    </row>
    <row r="172" spans="3:9" ht="15" customHeight="1">
      <c r="C172" s="26"/>
      <c r="D172" s="103"/>
      <c r="E172" s="103"/>
      <c r="F172" s="27"/>
      <c r="G172" s="27"/>
      <c r="H172" s="27"/>
      <c r="I172" s="260"/>
    </row>
    <row r="173" spans="3:9" ht="15" customHeight="1">
      <c r="C173" s="26"/>
      <c r="D173" s="103"/>
      <c r="E173" s="103"/>
      <c r="F173" s="27"/>
      <c r="G173" s="27"/>
      <c r="H173" s="27"/>
      <c r="I173" s="260"/>
    </row>
    <row r="174" spans="3:9" ht="15" customHeight="1">
      <c r="C174" s="26"/>
      <c r="D174" s="103"/>
      <c r="E174" s="103"/>
      <c r="F174" s="27"/>
      <c r="G174" s="27"/>
      <c r="H174" s="27"/>
      <c r="I174" s="260"/>
    </row>
    <row r="175" spans="3:9" ht="15" customHeight="1">
      <c r="C175" s="26"/>
      <c r="D175" s="103"/>
      <c r="E175" s="103"/>
      <c r="F175" s="27"/>
      <c r="G175" s="27"/>
      <c r="H175" s="27"/>
      <c r="I175" s="260"/>
    </row>
    <row r="176" spans="3:9" ht="15" customHeight="1">
      <c r="C176" s="26"/>
      <c r="D176" s="103"/>
      <c r="E176" s="103"/>
      <c r="F176" s="27"/>
      <c r="G176" s="27"/>
      <c r="H176" s="27"/>
      <c r="I176" s="260"/>
    </row>
    <row r="177" spans="3:9" ht="15" customHeight="1">
      <c r="C177" s="26"/>
      <c r="D177" s="103"/>
      <c r="E177" s="103"/>
      <c r="F177" s="27"/>
      <c r="G177" s="27"/>
      <c r="H177" s="27"/>
      <c r="I177" s="260"/>
    </row>
    <row r="178" spans="3:9" ht="15" customHeight="1">
      <c r="C178" s="26"/>
      <c r="D178" s="103"/>
      <c r="E178" s="103"/>
      <c r="F178" s="27"/>
      <c r="G178" s="27"/>
      <c r="H178" s="27"/>
      <c r="I178" s="260"/>
    </row>
    <row r="179" spans="3:19" ht="15" customHeight="1">
      <c r="C179" s="26"/>
      <c r="D179" s="103"/>
      <c r="E179" s="103"/>
      <c r="F179" s="27"/>
      <c r="G179" s="27"/>
      <c r="H179" s="27"/>
      <c r="I179" s="260"/>
      <c r="Q179" s="32"/>
      <c r="R179" s="31"/>
      <c r="S179" s="31"/>
    </row>
    <row r="180" spans="3:19" ht="15" customHeight="1">
      <c r="C180" s="26"/>
      <c r="D180" s="103"/>
      <c r="E180" s="103"/>
      <c r="F180" s="27"/>
      <c r="G180" s="27"/>
      <c r="H180" s="27"/>
      <c r="I180" s="260"/>
      <c r="Q180" s="32"/>
      <c r="R180" s="31"/>
      <c r="S180" s="158"/>
    </row>
    <row r="181" spans="3:19" ht="15" customHeight="1">
      <c r="C181" s="26"/>
      <c r="D181" s="103"/>
      <c r="E181" s="103"/>
      <c r="F181" s="27"/>
      <c r="G181" s="27"/>
      <c r="H181" s="27"/>
      <c r="I181" s="260"/>
      <c r="Q181" s="32"/>
      <c r="R181" s="31"/>
      <c r="S181" s="158"/>
    </row>
    <row r="182" spans="3:9" ht="15" customHeight="1">
      <c r="C182" s="26"/>
      <c r="D182" s="103"/>
      <c r="E182" s="103"/>
      <c r="F182" s="27"/>
      <c r="G182" s="27"/>
      <c r="H182" s="27"/>
      <c r="I182" s="260"/>
    </row>
    <row r="183" spans="3:9" ht="15" customHeight="1">
      <c r="C183" s="26"/>
      <c r="D183" s="103"/>
      <c r="E183" s="103"/>
      <c r="F183" s="27"/>
      <c r="G183" s="27"/>
      <c r="H183" s="27"/>
      <c r="I183" s="260"/>
    </row>
    <row r="184" spans="3:9" ht="15" customHeight="1">
      <c r="C184" s="26"/>
      <c r="D184" s="103"/>
      <c r="E184" s="103"/>
      <c r="F184" s="27"/>
      <c r="G184" s="27"/>
      <c r="H184" s="27"/>
      <c r="I184" s="260"/>
    </row>
    <row r="185" spans="3:9" ht="15" customHeight="1">
      <c r="C185" s="26"/>
      <c r="D185" s="103"/>
      <c r="E185" s="103"/>
      <c r="F185" s="27"/>
      <c r="G185" s="27"/>
      <c r="H185" s="27"/>
      <c r="I185" s="260"/>
    </row>
    <row r="186" spans="3:9" ht="15" customHeight="1">
      <c r="C186" s="26"/>
      <c r="D186" s="103"/>
      <c r="E186" s="103"/>
      <c r="F186" s="27"/>
      <c r="G186" s="27"/>
      <c r="H186" s="27"/>
      <c r="I186" s="260"/>
    </row>
    <row r="187" spans="3:9" ht="15" customHeight="1">
      <c r="C187" s="26"/>
      <c r="D187" s="103"/>
      <c r="E187" s="103"/>
      <c r="F187" s="27"/>
      <c r="G187" s="27"/>
      <c r="H187" s="27"/>
      <c r="I187" s="260"/>
    </row>
    <row r="188" spans="3:9" ht="15" customHeight="1">
      <c r="C188" s="26"/>
      <c r="D188" s="103"/>
      <c r="E188" s="103"/>
      <c r="F188" s="27"/>
      <c r="G188" s="27"/>
      <c r="H188" s="27"/>
      <c r="I188" s="260"/>
    </row>
    <row r="189" spans="3:16" ht="15" customHeight="1">
      <c r="C189" s="26"/>
      <c r="D189" s="103"/>
      <c r="E189" s="103"/>
      <c r="F189" s="27"/>
      <c r="G189" s="27"/>
      <c r="H189" s="27"/>
      <c r="I189" s="260"/>
      <c r="N189" s="165"/>
      <c r="O189" s="165"/>
      <c r="P189" s="165"/>
    </row>
    <row r="190" spans="3:16" ht="15" customHeight="1">
      <c r="C190" s="26"/>
      <c r="D190" s="103"/>
      <c r="E190" s="103"/>
      <c r="F190" s="27"/>
      <c r="G190" s="27"/>
      <c r="H190" s="27"/>
      <c r="I190" s="260"/>
      <c r="N190" s="165"/>
      <c r="O190" s="165"/>
      <c r="P190" s="165"/>
    </row>
    <row r="191" spans="3:16" ht="15" customHeight="1">
      <c r="C191" s="26"/>
      <c r="D191" s="103"/>
      <c r="E191" s="103"/>
      <c r="F191" s="27"/>
      <c r="G191" s="27"/>
      <c r="H191" s="27"/>
      <c r="I191" s="260"/>
      <c r="N191" s="165"/>
      <c r="O191" s="165"/>
      <c r="P191" s="165"/>
    </row>
    <row r="192" spans="3:16" ht="15" customHeight="1">
      <c r="C192" s="26"/>
      <c r="D192" s="103"/>
      <c r="E192" s="103"/>
      <c r="F192" s="27"/>
      <c r="G192" s="27"/>
      <c r="H192" s="27"/>
      <c r="I192" s="260"/>
      <c r="N192" s="165"/>
      <c r="O192" s="165"/>
      <c r="P192" s="165"/>
    </row>
    <row r="193" spans="3:22" ht="15" customHeight="1">
      <c r="C193" s="26"/>
      <c r="D193" s="103"/>
      <c r="E193" s="103"/>
      <c r="F193" s="27"/>
      <c r="G193" s="27"/>
      <c r="H193" s="27"/>
      <c r="I193" s="260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</row>
    <row r="194" spans="3:22" ht="15" customHeight="1">
      <c r="C194" s="26"/>
      <c r="D194" s="103"/>
      <c r="E194" s="103"/>
      <c r="F194" s="27"/>
      <c r="G194" s="27"/>
      <c r="H194" s="27"/>
      <c r="I194" s="260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</row>
    <row r="195" spans="3:22" ht="15" customHeight="1">
      <c r="C195" s="26"/>
      <c r="D195" s="103"/>
      <c r="E195" s="103"/>
      <c r="F195" s="27"/>
      <c r="G195" s="27"/>
      <c r="H195" s="27"/>
      <c r="I195" s="260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</row>
    <row r="196" spans="3:22" ht="15" customHeight="1">
      <c r="C196" s="26"/>
      <c r="D196" s="103"/>
      <c r="E196" s="103"/>
      <c r="F196" s="27"/>
      <c r="G196" s="27"/>
      <c r="H196" s="27"/>
      <c r="I196" s="260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</row>
    <row r="197" spans="3:22" ht="15" customHeight="1">
      <c r="C197" s="26"/>
      <c r="D197" s="103"/>
      <c r="E197" s="103"/>
      <c r="F197" s="27"/>
      <c r="G197" s="27"/>
      <c r="H197" s="27"/>
      <c r="I197" s="260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</row>
    <row r="198" spans="3:22" ht="15" customHeight="1">
      <c r="C198" s="26"/>
      <c r="D198" s="103"/>
      <c r="E198" s="103"/>
      <c r="F198" s="27"/>
      <c r="G198" s="27"/>
      <c r="H198" s="27"/>
      <c r="I198" s="260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</row>
    <row r="199" spans="3:22" ht="15" customHeight="1">
      <c r="C199" s="26"/>
      <c r="D199" s="103"/>
      <c r="E199" s="103"/>
      <c r="F199" s="27"/>
      <c r="G199" s="27"/>
      <c r="H199" s="27"/>
      <c r="I199" s="260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</row>
    <row r="200" spans="3:22" ht="15" customHeight="1">
      <c r="C200" s="26"/>
      <c r="D200" s="103"/>
      <c r="E200" s="103"/>
      <c r="F200" s="27"/>
      <c r="G200" s="27"/>
      <c r="H200" s="27"/>
      <c r="I200" s="260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</row>
    <row r="201" spans="3:22" ht="15" customHeight="1">
      <c r="C201" s="26"/>
      <c r="D201" s="103"/>
      <c r="E201" s="103"/>
      <c r="F201" s="27"/>
      <c r="G201" s="27"/>
      <c r="H201" s="27"/>
      <c r="I201" s="260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</row>
    <row r="202" spans="3:22" ht="15" customHeight="1">
      <c r="C202" s="26"/>
      <c r="D202" s="103"/>
      <c r="E202" s="103"/>
      <c r="F202" s="27"/>
      <c r="G202" s="27"/>
      <c r="H202" s="27"/>
      <c r="I202" s="260"/>
      <c r="M202" s="165"/>
      <c r="N202" s="165"/>
      <c r="O202" s="165"/>
      <c r="P202" s="165"/>
      <c r="Q202" s="190"/>
      <c r="R202" s="164"/>
      <c r="S202" s="164"/>
      <c r="T202" s="164"/>
      <c r="U202" s="164"/>
      <c r="V202" s="165"/>
    </row>
    <row r="203" spans="3:22" ht="15" customHeight="1">
      <c r="C203" s="25"/>
      <c r="D203" s="25"/>
      <c r="E203" s="25"/>
      <c r="F203" s="25"/>
      <c r="G203" s="25"/>
      <c r="H203" s="25"/>
      <c r="I203" s="260"/>
      <c r="M203" s="165"/>
      <c r="N203" s="165"/>
      <c r="O203" s="165"/>
      <c r="P203" s="165"/>
      <c r="Q203" s="190"/>
      <c r="R203" s="164"/>
      <c r="S203" s="164"/>
      <c r="T203" s="164"/>
      <c r="U203" s="164"/>
      <c r="V203" s="165"/>
    </row>
    <row r="204" spans="9:22" ht="15" customHeight="1">
      <c r="I204" s="260"/>
      <c r="M204" s="165"/>
      <c r="N204" s="165"/>
      <c r="O204" s="165"/>
      <c r="P204" s="165"/>
      <c r="Q204" s="154"/>
      <c r="R204" s="154"/>
      <c r="S204" s="154"/>
      <c r="T204" s="154"/>
      <c r="U204" s="154"/>
      <c r="V204" s="165"/>
    </row>
    <row r="205" spans="13:22" ht="15" customHeight="1">
      <c r="M205" s="165"/>
      <c r="N205" s="165"/>
      <c r="O205" s="165"/>
      <c r="P205" s="165"/>
      <c r="Q205" s="113"/>
      <c r="R205" s="113"/>
      <c r="S205" s="113"/>
      <c r="T205" s="113"/>
      <c r="U205" s="154"/>
      <c r="V205" s="165"/>
    </row>
    <row r="206" spans="13:22" ht="15" customHeight="1">
      <c r="M206" s="165"/>
      <c r="N206" s="165"/>
      <c r="O206" s="165"/>
      <c r="P206" s="165"/>
      <c r="Q206" s="113"/>
      <c r="R206" s="113" t="s">
        <v>69</v>
      </c>
      <c r="S206" s="113"/>
      <c r="T206" s="194">
        <f>100%-T207</f>
        <v>0.6418355978913682</v>
      </c>
      <c r="U206" s="154"/>
      <c r="V206" s="165"/>
    </row>
    <row r="207" spans="13:22" ht="15" customHeight="1">
      <c r="M207" s="165"/>
      <c r="N207" s="165"/>
      <c r="O207" s="165"/>
      <c r="P207" s="165"/>
      <c r="Q207" s="261"/>
      <c r="R207" s="279" t="s">
        <v>92</v>
      </c>
      <c r="S207" s="113"/>
      <c r="T207" s="194">
        <f>G75</f>
        <v>0.35816440210863176</v>
      </c>
      <c r="U207" s="154"/>
      <c r="V207" s="165"/>
    </row>
    <row r="208" spans="13:22" ht="15" customHeight="1">
      <c r="M208" s="165"/>
      <c r="N208" s="165"/>
      <c r="O208" s="165"/>
      <c r="P208" s="165"/>
      <c r="Q208" s="113"/>
      <c r="R208" s="113"/>
      <c r="S208" s="113"/>
      <c r="T208" s="194"/>
      <c r="U208" s="154"/>
      <c r="V208" s="165"/>
    </row>
    <row r="209" spans="13:22" ht="15" customHeight="1">
      <c r="M209" s="165"/>
      <c r="N209" s="165"/>
      <c r="O209" s="165"/>
      <c r="P209" s="165"/>
      <c r="Q209" s="164"/>
      <c r="R209" s="164"/>
      <c r="S209" s="164"/>
      <c r="T209" s="164"/>
      <c r="U209" s="164"/>
      <c r="V209" s="165"/>
    </row>
    <row r="210" spans="13:22" ht="15" customHeight="1">
      <c r="M210" s="165"/>
      <c r="Q210" s="164"/>
      <c r="R210" s="164"/>
      <c r="S210" s="164"/>
      <c r="T210" s="164"/>
      <c r="U210" s="164"/>
      <c r="V210" s="165"/>
    </row>
    <row r="211" spans="13:22" ht="15" customHeight="1">
      <c r="M211" s="165"/>
      <c r="Q211" s="164"/>
      <c r="R211" s="164"/>
      <c r="S211" s="164"/>
      <c r="T211" s="164"/>
      <c r="U211" s="164"/>
      <c r="V211" s="165"/>
    </row>
    <row r="212" spans="13:22" ht="15" customHeight="1">
      <c r="M212" s="165"/>
      <c r="Q212" s="164"/>
      <c r="R212" s="164"/>
      <c r="S212" s="164"/>
      <c r="T212" s="164"/>
      <c r="U212" s="164"/>
      <c r="V212" s="165"/>
    </row>
    <row r="213" spans="13:22" ht="15" customHeight="1">
      <c r="M213" s="165"/>
      <c r="Q213" s="164"/>
      <c r="R213" s="164"/>
      <c r="S213" s="164"/>
      <c r="T213" s="164"/>
      <c r="U213" s="164"/>
      <c r="V213" s="165"/>
    </row>
  </sheetData>
  <sheetProtection/>
  <autoFilter ref="G8:H71"/>
  <mergeCells count="7">
    <mergeCell ref="C77:H78"/>
    <mergeCell ref="B5:F7"/>
    <mergeCell ref="G5:H7"/>
    <mergeCell ref="J5:L7"/>
    <mergeCell ref="N5:P7"/>
    <mergeCell ref="B1:C4"/>
    <mergeCell ref="J74:L75"/>
  </mergeCells>
  <conditionalFormatting sqref="I74:I75 I9:I72">
    <cfRule type="iconSet" priority="4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5"/>
  <ignoredErrors>
    <ignoredError sqref="E73" formulaRange="1"/>
  </ignoredErrors>
  <drawing r:id="rId4"/>
  <tableParts>
    <tablePart r:id="rId3"/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1:V19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8" width="8.7109375" style="30" customWidth="1"/>
    <col min="9" max="9" width="4.28125" style="54" customWidth="1"/>
    <col min="10" max="10" width="4.28125" style="30" customWidth="1"/>
    <col min="11" max="11" width="26.7109375" style="30" customWidth="1"/>
    <col min="12" max="12" width="8.7109375" style="30" customWidth="1"/>
    <col min="13" max="14" width="4.28125" style="30" customWidth="1"/>
    <col min="15" max="15" width="26.7109375" style="30" customWidth="1"/>
    <col min="16" max="16" width="8.7109375" style="30" customWidth="1"/>
    <col min="17" max="17" width="9.140625" style="30" customWidth="1"/>
    <col min="18" max="18" width="8.00390625" style="30" customWidth="1"/>
    <col min="19" max="16384" width="9.140625" style="30" customWidth="1"/>
  </cols>
  <sheetData>
    <row r="1" spans="2:17" ht="15.75" customHeight="1">
      <c r="B1" s="542" t="s">
        <v>36</v>
      </c>
      <c r="C1" s="542"/>
      <c r="N1" s="31"/>
      <c r="O1" s="31"/>
      <c r="P1" s="31"/>
      <c r="Q1" s="31"/>
    </row>
    <row r="2" spans="2:3" ht="15.75" customHeight="1">
      <c r="B2" s="542"/>
      <c r="C2" s="542"/>
    </row>
    <row r="3" spans="2:3" ht="15.75" customHeight="1">
      <c r="B3" s="542"/>
      <c r="C3" s="542"/>
    </row>
    <row r="4" spans="2:9" ht="15.75" customHeight="1" thickBot="1">
      <c r="B4" s="542"/>
      <c r="C4" s="542"/>
      <c r="I4" s="67"/>
    </row>
    <row r="5" spans="2:16" ht="15.75" customHeight="1">
      <c r="B5" s="608" t="s">
        <v>150</v>
      </c>
      <c r="C5" s="609"/>
      <c r="D5" s="609"/>
      <c r="E5" s="609"/>
      <c r="F5" s="610"/>
      <c r="G5" s="608" t="s">
        <v>89</v>
      </c>
      <c r="H5" s="610"/>
      <c r="I5" s="33"/>
      <c r="J5" s="608" t="s">
        <v>136</v>
      </c>
      <c r="K5" s="609"/>
      <c r="L5" s="610"/>
      <c r="N5" s="608" t="s">
        <v>137</v>
      </c>
      <c r="O5" s="609"/>
      <c r="P5" s="610"/>
    </row>
    <row r="6" spans="2:16" ht="15.75" customHeight="1">
      <c r="B6" s="611"/>
      <c r="C6" s="612"/>
      <c r="D6" s="612"/>
      <c r="E6" s="612"/>
      <c r="F6" s="613"/>
      <c r="G6" s="611"/>
      <c r="H6" s="613"/>
      <c r="I6" s="33"/>
      <c r="J6" s="611"/>
      <c r="K6" s="612"/>
      <c r="L6" s="613"/>
      <c r="N6" s="611"/>
      <c r="O6" s="612"/>
      <c r="P6" s="613"/>
    </row>
    <row r="7" spans="2:16" ht="15.75" customHeight="1" thickBot="1">
      <c r="B7" s="614"/>
      <c r="C7" s="615"/>
      <c r="D7" s="615"/>
      <c r="E7" s="615"/>
      <c r="F7" s="616"/>
      <c r="G7" s="614"/>
      <c r="H7" s="616"/>
      <c r="I7" s="33"/>
      <c r="J7" s="614"/>
      <c r="K7" s="615"/>
      <c r="L7" s="616"/>
      <c r="N7" s="614"/>
      <c r="O7" s="615"/>
      <c r="P7" s="616"/>
    </row>
    <row r="8" spans="2:16" ht="15.75" customHeight="1" thickBot="1">
      <c r="B8" s="421" t="s">
        <v>16</v>
      </c>
      <c r="C8" s="422" t="s">
        <v>43</v>
      </c>
      <c r="D8" s="423" t="s">
        <v>103</v>
      </c>
      <c r="E8" s="423" t="s">
        <v>102</v>
      </c>
      <c r="F8" s="424" t="s">
        <v>17</v>
      </c>
      <c r="G8" s="491">
        <v>2014</v>
      </c>
      <c r="H8" s="424">
        <v>2013</v>
      </c>
      <c r="I8" s="257"/>
      <c r="J8" s="421" t="s">
        <v>16</v>
      </c>
      <c r="K8" s="422" t="s">
        <v>43</v>
      </c>
      <c r="L8" s="426" t="s">
        <v>17</v>
      </c>
      <c r="M8" s="23"/>
      <c r="N8" s="421" t="s">
        <v>16</v>
      </c>
      <c r="O8" s="422" t="s">
        <v>43</v>
      </c>
      <c r="P8" s="426" t="s">
        <v>17</v>
      </c>
    </row>
    <row r="9" spans="2:16" ht="15.75" customHeight="1">
      <c r="B9" s="155">
        <v>1</v>
      </c>
      <c r="C9" s="110" t="s">
        <v>173</v>
      </c>
      <c r="D9" s="271">
        <v>1726</v>
      </c>
      <c r="E9" s="271">
        <v>1785</v>
      </c>
      <c r="F9" s="292">
        <f aca="true" t="shared" si="0" ref="F9:F18">IF(E9="","",D9/E9-100%)</f>
        <v>-0.0330532212885154</v>
      </c>
      <c r="G9" s="293">
        <v>0.06996068258278951</v>
      </c>
      <c r="H9" s="294">
        <v>0.09857521537442014</v>
      </c>
      <c r="I9" s="258">
        <f>IF(G9&gt;H9,1,0)</f>
        <v>0</v>
      </c>
      <c r="J9" s="155">
        <v>1</v>
      </c>
      <c r="K9" s="110" t="s">
        <v>173</v>
      </c>
      <c r="L9" s="432">
        <v>8.5</v>
      </c>
      <c r="M9" s="23"/>
      <c r="N9" s="155">
        <v>1</v>
      </c>
      <c r="O9" s="110" t="s">
        <v>173</v>
      </c>
      <c r="P9" s="294">
        <v>0.40364092906465787</v>
      </c>
    </row>
    <row r="10" spans="2:16" ht="15.75" customHeight="1">
      <c r="B10" s="156">
        <v>2</v>
      </c>
      <c r="C10" s="12" t="s">
        <v>173</v>
      </c>
      <c r="D10" s="141">
        <v>1286</v>
      </c>
      <c r="E10" s="141">
        <v>980</v>
      </c>
      <c r="F10" s="273">
        <f t="shared" si="0"/>
        <v>0.31224489795918364</v>
      </c>
      <c r="G10" s="142">
        <v>0.40364092906465787</v>
      </c>
      <c r="H10" s="143">
        <v>0.5109489051094891</v>
      </c>
      <c r="I10" s="258">
        <f aca="true" t="shared" si="1" ref="I10:I22">IF(G10&gt;H10,1,0)</f>
        <v>0</v>
      </c>
      <c r="J10" s="156">
        <v>2</v>
      </c>
      <c r="K10" s="12" t="s">
        <v>173</v>
      </c>
      <c r="L10" s="433">
        <v>2.2857142857142856</v>
      </c>
      <c r="M10" s="23"/>
      <c r="N10" s="156">
        <v>2</v>
      </c>
      <c r="O10" s="12" t="s">
        <v>173</v>
      </c>
      <c r="P10" s="143">
        <v>0.29793510324483774</v>
      </c>
    </row>
    <row r="11" spans="2:16" ht="15.75" customHeight="1">
      <c r="B11" s="156">
        <v>3</v>
      </c>
      <c r="C11" s="12" t="s">
        <v>173</v>
      </c>
      <c r="D11" s="141">
        <v>1154</v>
      </c>
      <c r="E11" s="141">
        <v>1426</v>
      </c>
      <c r="F11" s="273">
        <f t="shared" si="0"/>
        <v>-0.19074333800841514</v>
      </c>
      <c r="G11" s="142">
        <v>0.12470283120812621</v>
      </c>
      <c r="H11" s="143">
        <v>0.3261665141811528</v>
      </c>
      <c r="I11" s="258">
        <f t="shared" si="1"/>
        <v>0</v>
      </c>
      <c r="J11" s="156">
        <v>3</v>
      </c>
      <c r="K11" s="12" t="s">
        <v>173</v>
      </c>
      <c r="L11" s="433">
        <v>2.2333333333333334</v>
      </c>
      <c r="M11" s="23"/>
      <c r="N11" s="156">
        <v>3</v>
      </c>
      <c r="O11" s="12" t="s">
        <v>173</v>
      </c>
      <c r="P11" s="143">
        <v>0.2792642140468227</v>
      </c>
    </row>
    <row r="12" spans="2:16" ht="15.75" customHeight="1">
      <c r="B12" s="156">
        <v>4</v>
      </c>
      <c r="C12" s="12" t="s">
        <v>173</v>
      </c>
      <c r="D12" s="141">
        <v>1058</v>
      </c>
      <c r="E12" s="141">
        <v>950</v>
      </c>
      <c r="F12" s="273">
        <f t="shared" si="0"/>
        <v>0.11368421052631583</v>
      </c>
      <c r="G12" s="142">
        <v>0.1308919955462081</v>
      </c>
      <c r="H12" s="143">
        <v>0.15359741309620048</v>
      </c>
      <c r="I12" s="258">
        <f t="shared" si="1"/>
        <v>0</v>
      </c>
      <c r="J12" s="156">
        <v>4</v>
      </c>
      <c r="K12" s="12" t="s">
        <v>173</v>
      </c>
      <c r="L12" s="433">
        <v>1.75</v>
      </c>
      <c r="M12" s="23"/>
      <c r="N12" s="156">
        <v>4</v>
      </c>
      <c r="O12" s="12" t="s">
        <v>173</v>
      </c>
      <c r="P12" s="143">
        <v>0.22968197879858657</v>
      </c>
    </row>
    <row r="13" spans="2:16" ht="15.75" customHeight="1">
      <c r="B13" s="156">
        <v>5</v>
      </c>
      <c r="C13" s="12" t="s">
        <v>173</v>
      </c>
      <c r="D13" s="141">
        <v>967</v>
      </c>
      <c r="E13" s="141"/>
      <c r="F13" s="273">
        <f t="shared" si="0"/>
      </c>
      <c r="G13" s="142">
        <v>0.07654555529169635</v>
      </c>
      <c r="H13" s="143"/>
      <c r="I13" s="258"/>
      <c r="J13" s="156">
        <v>5</v>
      </c>
      <c r="K13" s="12" t="s">
        <v>173</v>
      </c>
      <c r="L13" s="433">
        <v>1.6712328767123288</v>
      </c>
      <c r="M13" s="23"/>
      <c r="N13" s="156">
        <v>5</v>
      </c>
      <c r="O13" s="12" t="s">
        <v>173</v>
      </c>
      <c r="P13" s="143">
        <v>0.2185430463576159</v>
      </c>
    </row>
    <row r="14" spans="2:16" ht="15.75" customHeight="1">
      <c r="B14" s="156">
        <v>6</v>
      </c>
      <c r="C14" s="12" t="s">
        <v>173</v>
      </c>
      <c r="D14" s="141">
        <v>845</v>
      </c>
      <c r="E14" s="141">
        <v>494</v>
      </c>
      <c r="F14" s="273">
        <f t="shared" si="0"/>
        <v>0.7105263157894737</v>
      </c>
      <c r="G14" s="142">
        <v>0.22968197879858657</v>
      </c>
      <c r="H14" s="143">
        <v>0.3526052819414704</v>
      </c>
      <c r="I14" s="258">
        <f t="shared" si="1"/>
        <v>0</v>
      </c>
      <c r="J14" s="156">
        <v>6</v>
      </c>
      <c r="K14" s="12" t="s">
        <v>173</v>
      </c>
      <c r="L14" s="433">
        <v>1.3157894736842106</v>
      </c>
      <c r="M14" s="23"/>
      <c r="N14" s="156">
        <v>6</v>
      </c>
      <c r="O14" s="12" t="s">
        <v>173</v>
      </c>
      <c r="P14" s="143">
        <v>0.2183406113537118</v>
      </c>
    </row>
    <row r="15" spans="2:16" ht="15.75" customHeight="1">
      <c r="B15" s="156">
        <v>7</v>
      </c>
      <c r="C15" s="12" t="s">
        <v>173</v>
      </c>
      <c r="D15" s="141">
        <v>634</v>
      </c>
      <c r="E15" s="141"/>
      <c r="F15" s="273">
        <f t="shared" si="0"/>
      </c>
      <c r="G15" s="142">
        <v>0.13578924823302635</v>
      </c>
      <c r="H15" s="143"/>
      <c r="I15" s="258"/>
      <c r="J15" s="156">
        <v>7</v>
      </c>
      <c r="K15" s="12" t="s">
        <v>173</v>
      </c>
      <c r="L15" s="433">
        <v>1.207547169811321</v>
      </c>
      <c r="M15" s="23"/>
      <c r="N15" s="156">
        <v>7</v>
      </c>
      <c r="O15" s="12" t="s">
        <v>173</v>
      </c>
      <c r="P15" s="143">
        <v>0.21690767519466073</v>
      </c>
    </row>
    <row r="16" spans="2:16" ht="15.75" customHeight="1">
      <c r="B16" s="156">
        <v>8</v>
      </c>
      <c r="C16" s="12" t="s">
        <v>173</v>
      </c>
      <c r="D16" s="141">
        <v>501</v>
      </c>
      <c r="E16" s="141">
        <v>684</v>
      </c>
      <c r="F16" s="273">
        <f t="shared" si="0"/>
        <v>-0.26754385964912286</v>
      </c>
      <c r="G16" s="142">
        <v>0.2792642140468227</v>
      </c>
      <c r="H16" s="143">
        <v>0.41911764705882354</v>
      </c>
      <c r="I16" s="258">
        <f t="shared" si="1"/>
        <v>0</v>
      </c>
      <c r="J16" s="156">
        <v>8</v>
      </c>
      <c r="K16" s="12" t="s">
        <v>173</v>
      </c>
      <c r="L16" s="433">
        <v>1.1870503597122304</v>
      </c>
      <c r="M16" s="23"/>
      <c r="N16" s="156">
        <v>8</v>
      </c>
      <c r="O16" s="12" t="s">
        <v>173</v>
      </c>
      <c r="P16" s="143">
        <v>0.2125874125874126</v>
      </c>
    </row>
    <row r="17" spans="2:16" ht="15.75" customHeight="1">
      <c r="B17" s="156">
        <v>9</v>
      </c>
      <c r="C17" s="12" t="s">
        <v>173</v>
      </c>
      <c r="D17" s="141">
        <v>431</v>
      </c>
      <c r="E17" s="141">
        <v>278</v>
      </c>
      <c r="F17" s="273">
        <f t="shared" si="0"/>
        <v>0.5503597122302157</v>
      </c>
      <c r="G17" s="142">
        <v>0.16475535168195718</v>
      </c>
      <c r="H17" s="143">
        <v>0.18051948051948052</v>
      </c>
      <c r="I17" s="258">
        <f t="shared" si="1"/>
        <v>0</v>
      </c>
      <c r="J17" s="156">
        <v>9</v>
      </c>
      <c r="K17" s="12" t="s">
        <v>173</v>
      </c>
      <c r="L17" s="433">
        <v>1.093220338983051</v>
      </c>
      <c r="M17" s="23"/>
      <c r="N17" s="156">
        <v>9</v>
      </c>
      <c r="O17" s="12" t="s">
        <v>173</v>
      </c>
      <c r="P17" s="143">
        <v>0.19551122194513715</v>
      </c>
    </row>
    <row r="18" spans="2:16" ht="15.75" customHeight="1">
      <c r="B18" s="156">
        <v>10</v>
      </c>
      <c r="C18" s="12" t="s">
        <v>173</v>
      </c>
      <c r="D18" s="141">
        <v>399</v>
      </c>
      <c r="E18" s="141">
        <v>42</v>
      </c>
      <c r="F18" s="273">
        <f t="shared" si="0"/>
        <v>8.5</v>
      </c>
      <c r="G18" s="142">
        <v>0.12792561718499518</v>
      </c>
      <c r="H18" s="143">
        <v>0.038356164383561646</v>
      </c>
      <c r="I18" s="258">
        <f t="shared" si="1"/>
        <v>1</v>
      </c>
      <c r="J18" s="156">
        <v>10</v>
      </c>
      <c r="K18" s="12" t="s">
        <v>173</v>
      </c>
      <c r="L18" s="433">
        <v>1.0869565217391304</v>
      </c>
      <c r="M18" s="23"/>
      <c r="N18" s="156">
        <v>10</v>
      </c>
      <c r="O18" s="12" t="s">
        <v>173</v>
      </c>
      <c r="P18" s="143">
        <v>0.19137466307277629</v>
      </c>
    </row>
    <row r="19" spans="2:16" ht="15.75" customHeight="1">
      <c r="B19" s="156">
        <v>11</v>
      </c>
      <c r="C19" s="12" t="s">
        <v>173</v>
      </c>
      <c r="D19" s="517" t="s">
        <v>171</v>
      </c>
      <c r="E19" s="517" t="s">
        <v>171</v>
      </c>
      <c r="F19" s="273">
        <v>0.11368421052631583</v>
      </c>
      <c r="G19" s="142">
        <v>0.19551122194513715</v>
      </c>
      <c r="H19" s="143">
        <v>0.19071310116086235</v>
      </c>
      <c r="I19" s="258">
        <f t="shared" si="1"/>
        <v>1</v>
      </c>
      <c r="J19" s="156">
        <v>11</v>
      </c>
      <c r="K19" s="12" t="s">
        <v>173</v>
      </c>
      <c r="L19" s="433">
        <v>1.0641025641025643</v>
      </c>
      <c r="M19" s="23"/>
      <c r="N19" s="156">
        <v>11</v>
      </c>
      <c r="O19" s="12" t="s">
        <v>173</v>
      </c>
      <c r="P19" s="143">
        <v>0.1894353369763206</v>
      </c>
    </row>
    <row r="20" spans="2:16" ht="15.75" customHeight="1">
      <c r="B20" s="156">
        <v>12</v>
      </c>
      <c r="C20" s="12" t="s">
        <v>173</v>
      </c>
      <c r="D20" s="517" t="s">
        <v>171</v>
      </c>
      <c r="E20" s="517" t="s">
        <v>171</v>
      </c>
      <c r="F20" s="273">
        <v>0.11368421052631583</v>
      </c>
      <c r="G20" s="142">
        <v>0.14788732394366197</v>
      </c>
      <c r="H20" s="143">
        <v>0.11290322580645161</v>
      </c>
      <c r="I20" s="258">
        <f t="shared" si="1"/>
        <v>1</v>
      </c>
      <c r="J20" s="156">
        <v>12</v>
      </c>
      <c r="K20" s="12" t="s">
        <v>173</v>
      </c>
      <c r="L20" s="433">
        <v>0.7820512820512822</v>
      </c>
      <c r="M20" s="23"/>
      <c r="N20" s="156">
        <v>12</v>
      </c>
      <c r="O20" s="12" t="s">
        <v>173</v>
      </c>
      <c r="P20" s="143">
        <v>0.18</v>
      </c>
    </row>
    <row r="21" spans="2:16" ht="15.75" customHeight="1">
      <c r="B21" s="156">
        <v>13</v>
      </c>
      <c r="C21" s="12" t="s">
        <v>173</v>
      </c>
      <c r="D21" s="517" t="s">
        <v>171</v>
      </c>
      <c r="E21" s="517" t="s">
        <v>171</v>
      </c>
      <c r="F21" s="273">
        <v>0.11368421052631583</v>
      </c>
      <c r="G21" s="142">
        <v>0.2125874125874126</v>
      </c>
      <c r="H21" s="143">
        <v>0.15777525539160045</v>
      </c>
      <c r="I21" s="258">
        <f t="shared" si="1"/>
        <v>1</v>
      </c>
      <c r="J21" s="156">
        <v>13</v>
      </c>
      <c r="K21" s="12" t="s">
        <v>173</v>
      </c>
      <c r="L21" s="433">
        <v>0.7105263157894737</v>
      </c>
      <c r="M21" s="23"/>
      <c r="N21" s="156">
        <v>13</v>
      </c>
      <c r="O21" s="12" t="s">
        <v>173</v>
      </c>
      <c r="P21" s="143">
        <v>0.17098445595854922</v>
      </c>
    </row>
    <row r="22" spans="2:16" ht="15.75" customHeight="1">
      <c r="B22" s="156">
        <v>14</v>
      </c>
      <c r="C22" s="12" t="s">
        <v>173</v>
      </c>
      <c r="D22" s="517" t="s">
        <v>171</v>
      </c>
      <c r="E22" s="517" t="s">
        <v>171</v>
      </c>
      <c r="F22" s="273">
        <v>0.11368421052631583</v>
      </c>
      <c r="G22" s="142">
        <v>0.12815036309269542</v>
      </c>
      <c r="H22" s="143">
        <v>0.11040828062104657</v>
      </c>
      <c r="I22" s="258">
        <f t="shared" si="1"/>
        <v>1</v>
      </c>
      <c r="J22" s="156">
        <v>14</v>
      </c>
      <c r="K22" s="12" t="s">
        <v>173</v>
      </c>
      <c r="L22" s="433">
        <v>0.7043478260869565</v>
      </c>
      <c r="M22" s="23"/>
      <c r="N22" s="156">
        <v>14</v>
      </c>
      <c r="O22" s="12" t="s">
        <v>173</v>
      </c>
      <c r="P22" s="143">
        <v>0.16891891891891891</v>
      </c>
    </row>
    <row r="23" spans="2:16" ht="15.75" customHeight="1">
      <c r="B23" s="156">
        <v>15</v>
      </c>
      <c r="C23" s="12" t="s">
        <v>173</v>
      </c>
      <c r="D23" s="517" t="s">
        <v>171</v>
      </c>
      <c r="E23" s="517" t="s">
        <v>171</v>
      </c>
      <c r="F23" s="273">
        <v>0.11368421052631583</v>
      </c>
      <c r="G23" s="142">
        <v>0.16891891891891891</v>
      </c>
      <c r="H23" s="143"/>
      <c r="I23" s="258"/>
      <c r="J23" s="156">
        <v>15</v>
      </c>
      <c r="K23" s="12" t="s">
        <v>173</v>
      </c>
      <c r="L23" s="433">
        <v>0.6666666666666667</v>
      </c>
      <c r="M23" s="23"/>
      <c r="N23" s="156">
        <v>15</v>
      </c>
      <c r="O23" s="12" t="s">
        <v>173</v>
      </c>
      <c r="P23" s="143">
        <v>0.16475535168195718</v>
      </c>
    </row>
    <row r="24" spans="2:16" ht="15.75" customHeight="1">
      <c r="B24" s="156">
        <v>16</v>
      </c>
      <c r="C24" s="12" t="s">
        <v>173</v>
      </c>
      <c r="D24" s="517" t="s">
        <v>171</v>
      </c>
      <c r="E24" s="517" t="s">
        <v>171</v>
      </c>
      <c r="F24" s="273">
        <v>0.11368421052631583</v>
      </c>
      <c r="G24" s="142">
        <v>0.1446135831381733</v>
      </c>
      <c r="H24" s="143">
        <v>0.16905444126074498</v>
      </c>
      <c r="I24" s="258">
        <f aca="true" t="shared" si="2" ref="I24:I29">IF(G24&gt;H24,1,0)</f>
        <v>0</v>
      </c>
      <c r="J24" s="156">
        <v>16</v>
      </c>
      <c r="K24" s="12" t="s">
        <v>173</v>
      </c>
      <c r="L24" s="433">
        <v>0.5625</v>
      </c>
      <c r="M24" s="23"/>
      <c r="N24" s="156">
        <v>16</v>
      </c>
      <c r="O24" s="12" t="s">
        <v>173</v>
      </c>
      <c r="P24" s="143">
        <v>0.1635294117647059</v>
      </c>
    </row>
    <row r="25" spans="2:16" ht="15.75" customHeight="1">
      <c r="B25" s="156">
        <v>17</v>
      </c>
      <c r="C25" s="12" t="s">
        <v>173</v>
      </c>
      <c r="D25" s="517" t="s">
        <v>171</v>
      </c>
      <c r="E25" s="517" t="s">
        <v>171</v>
      </c>
      <c r="F25" s="273">
        <v>0.11368421052631583</v>
      </c>
      <c r="G25" s="142">
        <v>0.2183406113537118</v>
      </c>
      <c r="H25" s="143">
        <v>0.5252100840336135</v>
      </c>
      <c r="I25" s="258">
        <f t="shared" si="2"/>
        <v>0</v>
      </c>
      <c r="J25" s="156">
        <v>17</v>
      </c>
      <c r="K25" s="12" t="s">
        <v>173</v>
      </c>
      <c r="L25" s="433">
        <v>0.5503597122302157</v>
      </c>
      <c r="M25" s="23"/>
      <c r="N25" s="156">
        <v>17</v>
      </c>
      <c r="O25" s="12" t="s">
        <v>173</v>
      </c>
      <c r="P25" s="143">
        <v>0.16260162601626016</v>
      </c>
    </row>
    <row r="26" spans="2:16" ht="15.75" customHeight="1">
      <c r="B26" s="156">
        <v>18</v>
      </c>
      <c r="C26" s="12" t="s">
        <v>173</v>
      </c>
      <c r="D26" s="517" t="s">
        <v>171</v>
      </c>
      <c r="E26" s="517" t="s">
        <v>171</v>
      </c>
      <c r="F26" s="273">
        <v>0.11368421052631583</v>
      </c>
      <c r="G26" s="142">
        <v>0.21690767519466073</v>
      </c>
      <c r="H26" s="143">
        <v>0.1374764595103578</v>
      </c>
      <c r="I26" s="258">
        <f t="shared" si="2"/>
        <v>1</v>
      </c>
      <c r="J26" s="156">
        <v>18</v>
      </c>
      <c r="K26" s="12" t="s">
        <v>173</v>
      </c>
      <c r="L26" s="433">
        <v>0.3648648648648649</v>
      </c>
      <c r="M26" s="23"/>
      <c r="N26" s="156">
        <v>18</v>
      </c>
      <c r="O26" s="12" t="s">
        <v>173</v>
      </c>
      <c r="P26" s="143">
        <v>0.14788732394366197</v>
      </c>
    </row>
    <row r="27" spans="2:16" ht="15.75" customHeight="1">
      <c r="B27" s="156">
        <v>19</v>
      </c>
      <c r="C27" s="12" t="s">
        <v>173</v>
      </c>
      <c r="D27" s="517" t="s">
        <v>171</v>
      </c>
      <c r="E27" s="517" t="s">
        <v>171</v>
      </c>
      <c r="F27" s="273">
        <v>0.11368421052631583</v>
      </c>
      <c r="G27" s="142">
        <v>0.1272108843537415</v>
      </c>
      <c r="H27" s="143">
        <v>0.18591772151898733</v>
      </c>
      <c r="I27" s="258">
        <f t="shared" si="2"/>
        <v>0</v>
      </c>
      <c r="J27" s="156">
        <v>19</v>
      </c>
      <c r="K27" s="12" t="s">
        <v>173</v>
      </c>
      <c r="L27" s="433">
        <v>0.32000000000000006</v>
      </c>
      <c r="M27" s="23"/>
      <c r="N27" s="156">
        <v>19</v>
      </c>
      <c r="O27" s="12" t="s">
        <v>173</v>
      </c>
      <c r="P27" s="143">
        <v>0.14703196347031963</v>
      </c>
    </row>
    <row r="28" spans="2:16" ht="15.75" customHeight="1">
      <c r="B28" s="156">
        <v>20</v>
      </c>
      <c r="C28" s="12" t="s">
        <v>173</v>
      </c>
      <c r="D28" s="517" t="s">
        <v>171</v>
      </c>
      <c r="E28" s="517" t="s">
        <v>171</v>
      </c>
      <c r="F28" s="273">
        <v>0.11368421052631583</v>
      </c>
      <c r="G28" s="142">
        <v>0.04851537645811241</v>
      </c>
      <c r="H28" s="143">
        <v>0.08228379513014274</v>
      </c>
      <c r="I28" s="258">
        <f t="shared" si="2"/>
        <v>0</v>
      </c>
      <c r="J28" s="156">
        <v>20</v>
      </c>
      <c r="K28" s="12" t="s">
        <v>173</v>
      </c>
      <c r="L28" s="433">
        <v>0.31224489795918364</v>
      </c>
      <c r="M28" s="23"/>
      <c r="N28" s="156">
        <v>20</v>
      </c>
      <c r="O28" s="12" t="s">
        <v>173</v>
      </c>
      <c r="P28" s="143">
        <v>0.1446135831381733</v>
      </c>
    </row>
    <row r="29" spans="2:16" ht="15.75" customHeight="1">
      <c r="B29" s="156">
        <v>21</v>
      </c>
      <c r="C29" s="12" t="s">
        <v>173</v>
      </c>
      <c r="D29" s="517" t="s">
        <v>171</v>
      </c>
      <c r="E29" s="517" t="s">
        <v>171</v>
      </c>
      <c r="F29" s="273">
        <v>0.11368421052631583</v>
      </c>
      <c r="G29" s="142">
        <v>0.14703196347031963</v>
      </c>
      <c r="H29" s="143">
        <v>0.1729490022172949</v>
      </c>
      <c r="I29" s="258">
        <f t="shared" si="2"/>
        <v>0</v>
      </c>
      <c r="J29" s="156">
        <v>21</v>
      </c>
      <c r="K29" s="12" t="s">
        <v>173</v>
      </c>
      <c r="L29" s="433">
        <v>0.2168674698795181</v>
      </c>
      <c r="M29" s="23"/>
      <c r="N29" s="156">
        <v>21</v>
      </c>
      <c r="O29" s="12" t="s">
        <v>173</v>
      </c>
      <c r="P29" s="143">
        <v>0.1404320987654321</v>
      </c>
    </row>
    <row r="30" spans="2:16" ht="15.75" customHeight="1">
      <c r="B30" s="156">
        <v>22</v>
      </c>
      <c r="C30" s="12" t="s">
        <v>173</v>
      </c>
      <c r="D30" s="517" t="s">
        <v>171</v>
      </c>
      <c r="E30" s="517" t="s">
        <v>171</v>
      </c>
      <c r="F30" s="273">
        <v>0.11368421052631583</v>
      </c>
      <c r="G30" s="142">
        <v>0.19137466307277629</v>
      </c>
      <c r="H30" s="143"/>
      <c r="I30" s="258"/>
      <c r="J30" s="156">
        <v>22</v>
      </c>
      <c r="K30" s="12" t="s">
        <v>173</v>
      </c>
      <c r="L30" s="433">
        <v>0.15294117647058814</v>
      </c>
      <c r="M30" s="23"/>
      <c r="N30" s="156">
        <v>22</v>
      </c>
      <c r="O30" s="12" t="s">
        <v>173</v>
      </c>
      <c r="P30" s="143">
        <v>0.13578924823302635</v>
      </c>
    </row>
    <row r="31" spans="2:16" ht="15.75" customHeight="1">
      <c r="B31" s="156">
        <v>23</v>
      </c>
      <c r="C31" s="12" t="s">
        <v>173</v>
      </c>
      <c r="D31" s="517" t="s">
        <v>171</v>
      </c>
      <c r="E31" s="517" t="s">
        <v>171</v>
      </c>
      <c r="F31" s="273">
        <v>0.11368421052631583</v>
      </c>
      <c r="G31" s="142">
        <v>0.1635294117647059</v>
      </c>
      <c r="H31" s="143">
        <v>0.14689265536723164</v>
      </c>
      <c r="I31" s="258">
        <f aca="true" t="shared" si="3" ref="I31:I39">IF(G31&gt;H31,1,0)</f>
        <v>1</v>
      </c>
      <c r="J31" s="156">
        <v>23</v>
      </c>
      <c r="K31" s="12" t="s">
        <v>173</v>
      </c>
      <c r="L31" s="433">
        <v>0.1499999999999999</v>
      </c>
      <c r="M31" s="23"/>
      <c r="N31" s="156">
        <v>23</v>
      </c>
      <c r="O31" s="12" t="s">
        <v>173</v>
      </c>
      <c r="P31" s="143">
        <v>0.1308919955462081</v>
      </c>
    </row>
    <row r="32" spans="2:16" ht="15.75" customHeight="1">
      <c r="B32" s="156">
        <v>24</v>
      </c>
      <c r="C32" s="12" t="s">
        <v>173</v>
      </c>
      <c r="D32" s="517" t="s">
        <v>171</v>
      </c>
      <c r="E32" s="517" t="s">
        <v>171</v>
      </c>
      <c r="F32" s="273">
        <v>0.11368421052631583</v>
      </c>
      <c r="G32" s="142">
        <v>0.12840466926070038</v>
      </c>
      <c r="H32" s="143">
        <v>0.1292517006802721</v>
      </c>
      <c r="I32" s="258">
        <f t="shared" si="3"/>
        <v>0</v>
      </c>
      <c r="J32" s="156">
        <v>24</v>
      </c>
      <c r="K32" s="12" t="s">
        <v>173</v>
      </c>
      <c r="L32" s="433">
        <v>0.125</v>
      </c>
      <c r="M32" s="23"/>
      <c r="N32" s="156">
        <v>24</v>
      </c>
      <c r="O32" s="12" t="s">
        <v>173</v>
      </c>
      <c r="P32" s="143">
        <v>0.12840466926070038</v>
      </c>
    </row>
    <row r="33" spans="2:16" ht="15.75" customHeight="1">
      <c r="B33" s="156">
        <v>25</v>
      </c>
      <c r="C33" s="12" t="s">
        <v>173</v>
      </c>
      <c r="D33" s="517" t="s">
        <v>171</v>
      </c>
      <c r="E33" s="517" t="s">
        <v>171</v>
      </c>
      <c r="F33" s="273">
        <v>0.11368421052631583</v>
      </c>
      <c r="G33" s="142">
        <v>0.09881756756756757</v>
      </c>
      <c r="H33" s="143">
        <v>0.06169965075669383</v>
      </c>
      <c r="I33" s="258">
        <f t="shared" si="3"/>
        <v>1</v>
      </c>
      <c r="J33" s="156">
        <v>25</v>
      </c>
      <c r="K33" s="184" t="s">
        <v>173</v>
      </c>
      <c r="L33" s="433">
        <v>0.11368421052631583</v>
      </c>
      <c r="M33" s="23"/>
      <c r="N33" s="156">
        <v>25</v>
      </c>
      <c r="O33" s="12" t="s">
        <v>173</v>
      </c>
      <c r="P33" s="143">
        <v>0.12815036309269542</v>
      </c>
    </row>
    <row r="34" spans="2:16" ht="15.75" customHeight="1">
      <c r="B34" s="156">
        <v>26</v>
      </c>
      <c r="C34" s="12" t="s">
        <v>173</v>
      </c>
      <c r="D34" s="517" t="s">
        <v>171</v>
      </c>
      <c r="E34" s="517" t="s">
        <v>171</v>
      </c>
      <c r="F34" s="273">
        <v>0.11368421052631583</v>
      </c>
      <c r="G34" s="142">
        <v>0.03906785469499657</v>
      </c>
      <c r="H34" s="143">
        <v>0.06792144026186579</v>
      </c>
      <c r="I34" s="258">
        <f t="shared" si="3"/>
        <v>0</v>
      </c>
      <c r="J34" s="156">
        <v>26</v>
      </c>
      <c r="K34" s="12" t="s">
        <v>173</v>
      </c>
      <c r="L34" s="433">
        <v>-0.0330532212885154</v>
      </c>
      <c r="M34" s="23"/>
      <c r="N34" s="156">
        <v>26</v>
      </c>
      <c r="O34" s="12" t="s">
        <v>173</v>
      </c>
      <c r="P34" s="143">
        <v>0.12792561718499518</v>
      </c>
    </row>
    <row r="35" spans="2:16" ht="15.75" customHeight="1">
      <c r="B35" s="156">
        <v>27</v>
      </c>
      <c r="C35" s="12" t="s">
        <v>173</v>
      </c>
      <c r="D35" s="517" t="s">
        <v>171</v>
      </c>
      <c r="E35" s="517" t="s">
        <v>171</v>
      </c>
      <c r="F35" s="273">
        <v>0.11368421052631583</v>
      </c>
      <c r="G35" s="142">
        <v>0.1894353369763206</v>
      </c>
      <c r="H35" s="143">
        <v>0.23020833333333332</v>
      </c>
      <c r="I35" s="258">
        <f t="shared" si="3"/>
        <v>0</v>
      </c>
      <c r="J35" s="156">
        <v>27</v>
      </c>
      <c r="K35" s="12" t="s">
        <v>173</v>
      </c>
      <c r="L35" s="433">
        <v>-0.10699286014279707</v>
      </c>
      <c r="M35" s="23"/>
      <c r="N35" s="156">
        <v>27</v>
      </c>
      <c r="O35" s="12" t="s">
        <v>173</v>
      </c>
      <c r="P35" s="143">
        <v>0.1272108843537415</v>
      </c>
    </row>
    <row r="36" spans="2:16" ht="15.75" customHeight="1">
      <c r="B36" s="156">
        <v>28</v>
      </c>
      <c r="C36" s="12" t="s">
        <v>173</v>
      </c>
      <c r="D36" s="517" t="s">
        <v>171</v>
      </c>
      <c r="E36" s="517" t="s">
        <v>171</v>
      </c>
      <c r="F36" s="273">
        <v>0.11368421052631583</v>
      </c>
      <c r="G36" s="142">
        <v>0.29793510324483774</v>
      </c>
      <c r="H36" s="143">
        <v>0.34156378600823045</v>
      </c>
      <c r="I36" s="258">
        <f t="shared" si="3"/>
        <v>0</v>
      </c>
      <c r="J36" s="156">
        <v>28</v>
      </c>
      <c r="K36" s="12" t="s">
        <v>173</v>
      </c>
      <c r="L36" s="433">
        <v>-0.19074333800841514</v>
      </c>
      <c r="M36" s="23"/>
      <c r="N36" s="156">
        <v>28</v>
      </c>
      <c r="O36" s="12" t="s">
        <v>173</v>
      </c>
      <c r="P36" s="143">
        <v>0.12470283120812621</v>
      </c>
    </row>
    <row r="37" spans="2:16" ht="15.75" customHeight="1">
      <c r="B37" s="156">
        <v>29</v>
      </c>
      <c r="C37" s="12" t="s">
        <v>173</v>
      </c>
      <c r="D37" s="517" t="s">
        <v>171</v>
      </c>
      <c r="E37" s="517" t="s">
        <v>171</v>
      </c>
      <c r="F37" s="273">
        <v>0.11368421052631583</v>
      </c>
      <c r="G37" s="142">
        <v>0.08914386584289496</v>
      </c>
      <c r="H37" s="143">
        <v>0.07414829659318638</v>
      </c>
      <c r="I37" s="258">
        <f t="shared" si="3"/>
        <v>1</v>
      </c>
      <c r="J37" s="156">
        <v>29</v>
      </c>
      <c r="K37" s="12" t="s">
        <v>173</v>
      </c>
      <c r="L37" s="433">
        <v>-0.1964285714285714</v>
      </c>
      <c r="M37" s="23"/>
      <c r="N37" s="156">
        <v>29</v>
      </c>
      <c r="O37" s="12" t="s">
        <v>173</v>
      </c>
      <c r="P37" s="143">
        <v>0.10146443514644352</v>
      </c>
    </row>
    <row r="38" spans="2:16" ht="15.75" customHeight="1">
      <c r="B38" s="156">
        <v>30</v>
      </c>
      <c r="C38" s="12" t="s">
        <v>173</v>
      </c>
      <c r="D38" s="517" t="s">
        <v>171</v>
      </c>
      <c r="E38" s="517" t="s">
        <v>171</v>
      </c>
      <c r="F38" s="273">
        <v>0.11368421052631583</v>
      </c>
      <c r="G38" s="142">
        <v>0.05017921146953405</v>
      </c>
      <c r="H38" s="143">
        <v>0.05782312925170068</v>
      </c>
      <c r="I38" s="258">
        <f t="shared" si="3"/>
        <v>0</v>
      </c>
      <c r="J38" s="156">
        <v>30</v>
      </c>
      <c r="K38" s="12" t="s">
        <v>173</v>
      </c>
      <c r="L38" s="433">
        <v>-0.19999999999999996</v>
      </c>
      <c r="M38" s="23"/>
      <c r="N38" s="156">
        <v>30</v>
      </c>
      <c r="O38" s="12" t="s">
        <v>173</v>
      </c>
      <c r="P38" s="143">
        <v>0.09881756756756757</v>
      </c>
    </row>
    <row r="39" spans="2:16" ht="15.75" customHeight="1">
      <c r="B39" s="156">
        <v>31</v>
      </c>
      <c r="C39" s="12" t="s">
        <v>173</v>
      </c>
      <c r="D39" s="517" t="s">
        <v>171</v>
      </c>
      <c r="E39" s="517" t="s">
        <v>171</v>
      </c>
      <c r="F39" s="273">
        <v>0.11368421052631583</v>
      </c>
      <c r="G39" s="142">
        <v>0.10146443514644352</v>
      </c>
      <c r="H39" s="143">
        <v>0.11363636363636363</v>
      </c>
      <c r="I39" s="258">
        <f t="shared" si="3"/>
        <v>0</v>
      </c>
      <c r="J39" s="156">
        <v>31</v>
      </c>
      <c r="K39" s="12" t="s">
        <v>173</v>
      </c>
      <c r="L39" s="433">
        <v>-0.20425531914893613</v>
      </c>
      <c r="M39" s="23"/>
      <c r="N39" s="156">
        <v>31</v>
      </c>
      <c r="O39" s="12" t="s">
        <v>173</v>
      </c>
      <c r="P39" s="143">
        <v>0.09734513274336283</v>
      </c>
    </row>
    <row r="40" spans="2:16" ht="15.75" customHeight="1">
      <c r="B40" s="156">
        <v>32</v>
      </c>
      <c r="C40" s="12" t="s">
        <v>173</v>
      </c>
      <c r="D40" s="517" t="s">
        <v>171</v>
      </c>
      <c r="E40" s="517" t="s">
        <v>171</v>
      </c>
      <c r="F40" s="273">
        <v>0.11368421052631583</v>
      </c>
      <c r="G40" s="142">
        <v>0.1404320987654321</v>
      </c>
      <c r="H40" s="143"/>
      <c r="I40" s="258"/>
      <c r="J40" s="156">
        <v>32</v>
      </c>
      <c r="K40" s="12" t="s">
        <v>173</v>
      </c>
      <c r="L40" s="433">
        <v>-0.26754385964912286</v>
      </c>
      <c r="M40" s="23"/>
      <c r="N40" s="156">
        <v>32</v>
      </c>
      <c r="O40" s="12" t="s">
        <v>173</v>
      </c>
      <c r="P40" s="143">
        <v>0.0931098696461825</v>
      </c>
    </row>
    <row r="41" spans="2:16" ht="15.75" customHeight="1">
      <c r="B41" s="156">
        <v>33</v>
      </c>
      <c r="C41" s="12" t="s">
        <v>173</v>
      </c>
      <c r="D41" s="517" t="s">
        <v>171</v>
      </c>
      <c r="E41" s="517" t="s">
        <v>171</v>
      </c>
      <c r="F41" s="273">
        <v>0.11368421052631583</v>
      </c>
      <c r="G41" s="142">
        <v>0.2185430463576159</v>
      </c>
      <c r="H41" s="143">
        <v>0.1643835616438356</v>
      </c>
      <c r="I41" s="258">
        <f>IF(G41&gt;H41,1,0)</f>
        <v>1</v>
      </c>
      <c r="J41" s="156">
        <v>33</v>
      </c>
      <c r="K41" s="12" t="s">
        <v>173</v>
      </c>
      <c r="L41" s="433">
        <v>-0.28205128205128205</v>
      </c>
      <c r="M41" s="23"/>
      <c r="N41" s="156">
        <v>33</v>
      </c>
      <c r="O41" s="12" t="s">
        <v>173</v>
      </c>
      <c r="P41" s="143">
        <v>0.08914386584289496</v>
      </c>
    </row>
    <row r="42" spans="2:16" ht="15.75" customHeight="1">
      <c r="B42" s="156">
        <v>34</v>
      </c>
      <c r="C42" s="12" t="s">
        <v>173</v>
      </c>
      <c r="D42" s="517" t="s">
        <v>171</v>
      </c>
      <c r="E42" s="517" t="s">
        <v>171</v>
      </c>
      <c r="F42" s="273">
        <v>0.11368421052631583</v>
      </c>
      <c r="G42" s="142">
        <v>0.16260162601626016</v>
      </c>
      <c r="H42" s="143"/>
      <c r="I42" s="258"/>
      <c r="J42" s="156">
        <v>34</v>
      </c>
      <c r="K42" s="12" t="s">
        <v>173</v>
      </c>
      <c r="L42" s="433">
        <v>-0.3132530120481928</v>
      </c>
      <c r="M42" s="23"/>
      <c r="N42" s="156">
        <v>34</v>
      </c>
      <c r="O42" s="12" t="s">
        <v>173</v>
      </c>
      <c r="P42" s="143">
        <v>0.07654555529169635</v>
      </c>
    </row>
    <row r="43" spans="2:16" ht="15.75" customHeight="1">
      <c r="B43" s="156">
        <v>35</v>
      </c>
      <c r="C43" s="12" t="s">
        <v>173</v>
      </c>
      <c r="D43" s="517" t="s">
        <v>171</v>
      </c>
      <c r="E43" s="517" t="s">
        <v>171</v>
      </c>
      <c r="F43" s="273">
        <v>0.11368421052631583</v>
      </c>
      <c r="G43" s="142">
        <v>0.0931098696461825</v>
      </c>
      <c r="H43" s="143">
        <v>0.0911854103343465</v>
      </c>
      <c r="I43" s="258">
        <f aca="true" t="shared" si="4" ref="I43:I49">IF(G43&gt;H43,1,0)</f>
        <v>1</v>
      </c>
      <c r="J43" s="156">
        <v>35</v>
      </c>
      <c r="K43" s="12" t="s">
        <v>173</v>
      </c>
      <c r="L43" s="433">
        <v>-0.37755102040816324</v>
      </c>
      <c r="M43" s="23"/>
      <c r="N43" s="156">
        <v>35</v>
      </c>
      <c r="O43" s="12" t="s">
        <v>173</v>
      </c>
      <c r="P43" s="143">
        <v>0.0731070496083551</v>
      </c>
    </row>
    <row r="44" spans="2:16" ht="15.75" customHeight="1" thickBot="1">
      <c r="B44" s="156">
        <v>36</v>
      </c>
      <c r="C44" s="12" t="s">
        <v>173</v>
      </c>
      <c r="D44" s="517" t="s">
        <v>171</v>
      </c>
      <c r="E44" s="517" t="s">
        <v>171</v>
      </c>
      <c r="F44" s="273">
        <v>0.11368421052631583</v>
      </c>
      <c r="G44" s="142">
        <v>0.04389312977099236</v>
      </c>
      <c r="H44" s="143">
        <v>0.04081632653061224</v>
      </c>
      <c r="I44" s="258">
        <f t="shared" si="4"/>
        <v>1</v>
      </c>
      <c r="J44" s="144">
        <v>36</v>
      </c>
      <c r="K44" s="187" t="s">
        <v>173</v>
      </c>
      <c r="L44" s="434">
        <v>-0.5294117647058824</v>
      </c>
      <c r="M44" s="23"/>
      <c r="N44" s="156">
        <v>36</v>
      </c>
      <c r="O44" s="184" t="s">
        <v>173</v>
      </c>
      <c r="P44" s="143">
        <v>0.07223113964686999</v>
      </c>
    </row>
    <row r="45" spans="2:16" ht="15.75" customHeight="1">
      <c r="B45" s="156">
        <v>37</v>
      </c>
      <c r="C45" s="12" t="s">
        <v>173</v>
      </c>
      <c r="D45" s="517" t="s">
        <v>171</v>
      </c>
      <c r="E45" s="517" t="s">
        <v>171</v>
      </c>
      <c r="F45" s="273">
        <v>0.11368421052631583</v>
      </c>
      <c r="G45" s="142">
        <v>0.030104712041884817</v>
      </c>
      <c r="H45" s="143">
        <v>0.016646848989298454</v>
      </c>
      <c r="I45" s="258">
        <f t="shared" si="4"/>
        <v>1</v>
      </c>
      <c r="J45" s="45"/>
      <c r="K45" s="34"/>
      <c r="L45" s="146"/>
      <c r="M45" s="23"/>
      <c r="N45" s="156">
        <v>37</v>
      </c>
      <c r="O45" s="12" t="s">
        <v>173</v>
      </c>
      <c r="P45" s="143">
        <v>0.06996068258278951</v>
      </c>
    </row>
    <row r="46" spans="2:16" ht="15.75" customHeight="1">
      <c r="B46" s="156">
        <v>38</v>
      </c>
      <c r="C46" s="12" t="s">
        <v>173</v>
      </c>
      <c r="D46" s="517" t="s">
        <v>171</v>
      </c>
      <c r="E46" s="517" t="s">
        <v>171</v>
      </c>
      <c r="F46" s="273">
        <v>0.11368421052631583</v>
      </c>
      <c r="G46" s="142">
        <v>0.18</v>
      </c>
      <c r="H46" s="143">
        <v>0.14177215189873418</v>
      </c>
      <c r="I46" s="258">
        <f t="shared" si="4"/>
        <v>1</v>
      </c>
      <c r="J46" s="45"/>
      <c r="K46" s="34"/>
      <c r="L46" s="146"/>
      <c r="M46" s="23"/>
      <c r="N46" s="156">
        <v>38</v>
      </c>
      <c r="O46" s="12" t="s">
        <v>173</v>
      </c>
      <c r="P46" s="143">
        <v>0.05017921146953405</v>
      </c>
    </row>
    <row r="47" spans="2:16" ht="15.75" customHeight="1">
      <c r="B47" s="156">
        <v>39</v>
      </c>
      <c r="C47" s="184" t="s">
        <v>173</v>
      </c>
      <c r="D47" s="517" t="s">
        <v>171</v>
      </c>
      <c r="E47" s="517" t="s">
        <v>171</v>
      </c>
      <c r="F47" s="273">
        <v>0.11368421052631583</v>
      </c>
      <c r="G47" s="142">
        <v>0.07223113964686999</v>
      </c>
      <c r="H47" s="143">
        <v>0.09174311926605505</v>
      </c>
      <c r="I47" s="258">
        <f t="shared" si="4"/>
        <v>0</v>
      </c>
      <c r="J47" s="45"/>
      <c r="K47" s="34"/>
      <c r="L47" s="146"/>
      <c r="M47" s="23"/>
      <c r="N47" s="156">
        <v>39</v>
      </c>
      <c r="O47" s="12" t="s">
        <v>173</v>
      </c>
      <c r="P47" s="143">
        <v>0.04851537645811241</v>
      </c>
    </row>
    <row r="48" spans="2:16" ht="15.75" customHeight="1">
      <c r="B48" s="156">
        <v>40</v>
      </c>
      <c r="C48" s="12" t="s">
        <v>173</v>
      </c>
      <c r="D48" s="517" t="s">
        <v>171</v>
      </c>
      <c r="E48" s="517" t="s">
        <v>171</v>
      </c>
      <c r="F48" s="273">
        <v>0.11368421052631583</v>
      </c>
      <c r="G48" s="142">
        <v>0.015</v>
      </c>
      <c r="H48" s="143">
        <v>0.02</v>
      </c>
      <c r="I48" s="258">
        <f t="shared" si="4"/>
        <v>0</v>
      </c>
      <c r="J48" s="45"/>
      <c r="K48" s="34"/>
      <c r="L48" s="146"/>
      <c r="M48" s="23"/>
      <c r="N48" s="156">
        <v>40</v>
      </c>
      <c r="O48" s="12" t="s">
        <v>173</v>
      </c>
      <c r="P48" s="143">
        <v>0.04389312977099236</v>
      </c>
    </row>
    <row r="49" spans="2:16" ht="15.75" customHeight="1">
      <c r="B49" s="156">
        <v>41</v>
      </c>
      <c r="C49" s="12" t="s">
        <v>173</v>
      </c>
      <c r="D49" s="517" t="s">
        <v>171</v>
      </c>
      <c r="E49" s="517" t="s">
        <v>171</v>
      </c>
      <c r="F49" s="273">
        <v>0.11368421052631583</v>
      </c>
      <c r="G49" s="142">
        <v>0.17098445595854922</v>
      </c>
      <c r="H49" s="143">
        <v>0.16129032258064516</v>
      </c>
      <c r="I49" s="258">
        <f t="shared" si="4"/>
        <v>1</v>
      </c>
      <c r="J49" s="45"/>
      <c r="K49" s="34"/>
      <c r="L49" s="146"/>
      <c r="M49" s="23"/>
      <c r="N49" s="156">
        <v>41</v>
      </c>
      <c r="O49" s="12" t="s">
        <v>173</v>
      </c>
      <c r="P49" s="143">
        <v>0.03906785469499657</v>
      </c>
    </row>
    <row r="50" spans="2:16" ht="15.75" customHeight="1">
      <c r="B50" s="156">
        <v>42</v>
      </c>
      <c r="C50" s="12" t="s">
        <v>173</v>
      </c>
      <c r="D50" s="517" t="s">
        <v>171</v>
      </c>
      <c r="E50" s="517" t="s">
        <v>171</v>
      </c>
      <c r="F50" s="273">
        <v>0.11368421052631583</v>
      </c>
      <c r="G50" s="142">
        <v>0.09734513274336283</v>
      </c>
      <c r="H50" s="143"/>
      <c r="I50" s="258"/>
      <c r="J50" s="45"/>
      <c r="K50" s="34"/>
      <c r="L50" s="146"/>
      <c r="M50" s="23"/>
      <c r="N50" s="156">
        <v>42</v>
      </c>
      <c r="O50" s="12" t="s">
        <v>173</v>
      </c>
      <c r="P50" s="435">
        <v>0.036827195467422094</v>
      </c>
    </row>
    <row r="51" spans="2:16" ht="15.75" customHeight="1">
      <c r="B51" s="156">
        <v>43</v>
      </c>
      <c r="C51" s="12" t="s">
        <v>173</v>
      </c>
      <c r="D51" s="517" t="s">
        <v>171</v>
      </c>
      <c r="E51" s="517" t="s">
        <v>171</v>
      </c>
      <c r="F51" s="273">
        <v>0.11368421052631583</v>
      </c>
      <c r="G51" s="142">
        <v>0.0731070496083551</v>
      </c>
      <c r="H51" s="143">
        <v>0.14606741573033707</v>
      </c>
      <c r="I51" s="258">
        <f>IF(G51&gt;H51,1,0)</f>
        <v>0</v>
      </c>
      <c r="J51" s="45"/>
      <c r="K51" s="34"/>
      <c r="L51" s="146"/>
      <c r="M51" s="23"/>
      <c r="N51" s="156">
        <v>43</v>
      </c>
      <c r="O51" s="12" t="s">
        <v>173</v>
      </c>
      <c r="P51" s="143">
        <v>0.030104712041884817</v>
      </c>
    </row>
    <row r="52" spans="2:16" ht="15.75" customHeight="1" thickBot="1">
      <c r="B52" s="144">
        <v>44</v>
      </c>
      <c r="C52" s="187" t="s">
        <v>173</v>
      </c>
      <c r="D52" s="518" t="s">
        <v>171</v>
      </c>
      <c r="E52" s="518" t="s">
        <v>171</v>
      </c>
      <c r="F52" s="431">
        <v>0.11368421052631583</v>
      </c>
      <c r="G52" s="387">
        <v>0.036827195467422094</v>
      </c>
      <c r="H52" s="386"/>
      <c r="I52" s="258">
        <f>IF(G52&gt;H52,1,0)</f>
        <v>1</v>
      </c>
      <c r="J52" s="23"/>
      <c r="K52" s="34"/>
      <c r="L52" s="35"/>
      <c r="M52" s="23"/>
      <c r="N52" s="144">
        <v>44</v>
      </c>
      <c r="O52" s="187" t="s">
        <v>173</v>
      </c>
      <c r="P52" s="386">
        <v>0.015</v>
      </c>
    </row>
    <row r="53" spans="2:16" ht="15.75" customHeight="1" thickBot="1">
      <c r="B53" s="45"/>
      <c r="C53" s="34"/>
      <c r="D53" s="47"/>
      <c r="E53" s="47"/>
      <c r="F53" s="146"/>
      <c r="G53" s="24"/>
      <c r="H53" s="24"/>
      <c r="I53" s="258"/>
      <c r="J53" s="34"/>
      <c r="K53" s="34"/>
      <c r="L53" s="35"/>
      <c r="M53" s="23"/>
      <c r="N53" s="45"/>
      <c r="O53" s="34"/>
      <c r="P53" s="24"/>
    </row>
    <row r="54" spans="2:16" ht="15.75" customHeight="1">
      <c r="B54" s="23"/>
      <c r="C54" s="45" t="s">
        <v>34</v>
      </c>
      <c r="D54" s="46">
        <f>SUM(D9:D52)</f>
        <v>9001</v>
      </c>
      <c r="E54" s="47"/>
      <c r="F54" s="24"/>
      <c r="G54" s="72">
        <v>0.11798677921374333</v>
      </c>
      <c r="H54" s="24"/>
      <c r="J54" s="583" t="s">
        <v>149</v>
      </c>
      <c r="K54" s="617"/>
      <c r="L54" s="618"/>
      <c r="M54" s="23"/>
      <c r="N54" s="23"/>
      <c r="O54" s="23"/>
      <c r="P54" s="23"/>
    </row>
    <row r="55" spans="2:16" ht="15.75" customHeight="1" thickBot="1">
      <c r="B55" s="23"/>
      <c r="C55" s="45" t="s">
        <v>108</v>
      </c>
      <c r="D55" s="47">
        <f>SUM(D16:D22,D24:D29,D9:D12,D31:D39,D43:D49,D51,D14,D41)</f>
        <v>7400</v>
      </c>
      <c r="E55" s="47">
        <f>SUM(E16:E22,E24:E29,E9:E12,E31:E39,E43:E49,E51,E14,E41)</f>
        <v>6639</v>
      </c>
      <c r="F55" s="72">
        <f>D55/E55-100%</f>
        <v>0.11462569664106037</v>
      </c>
      <c r="G55" s="24">
        <v>0.12171380449638933</v>
      </c>
      <c r="H55" s="24">
        <v>0.1528133980458522</v>
      </c>
      <c r="I55" s="258">
        <f>IF(G55&gt;H55,1,0)</f>
        <v>0</v>
      </c>
      <c r="J55" s="619"/>
      <c r="K55" s="620"/>
      <c r="L55" s="621"/>
      <c r="M55" s="23"/>
      <c r="N55" s="23"/>
      <c r="O55" s="23"/>
      <c r="P55" s="23"/>
    </row>
    <row r="56" spans="2:16" ht="15.75" customHeight="1">
      <c r="B56" s="23"/>
      <c r="C56" s="34"/>
      <c r="D56" s="49"/>
      <c r="E56" s="49"/>
      <c r="F56" s="24"/>
      <c r="G56" s="24"/>
      <c r="H56" s="24"/>
      <c r="I56" s="59"/>
      <c r="J56" s="102"/>
      <c r="K56" s="102"/>
      <c r="L56" s="102"/>
      <c r="M56" s="23"/>
      <c r="N56" s="23"/>
      <c r="O56" s="23"/>
      <c r="P56" s="23"/>
    </row>
    <row r="57" spans="2:18" ht="15.75" customHeight="1">
      <c r="B57" s="34"/>
      <c r="C57" s="34" t="s">
        <v>112</v>
      </c>
      <c r="D57" s="52"/>
      <c r="E57" s="52"/>
      <c r="F57" s="101"/>
      <c r="G57" s="101"/>
      <c r="H57" s="101"/>
      <c r="I57" s="59"/>
      <c r="J57" s="102"/>
      <c r="K57" s="102"/>
      <c r="L57" s="102"/>
      <c r="M57" s="23"/>
      <c r="N57" s="23"/>
      <c r="O57" s="23"/>
      <c r="P57" s="23"/>
      <c r="Q57" s="55"/>
      <c r="R57" s="55"/>
    </row>
    <row r="58" spans="2:18" ht="15.75" customHeight="1">
      <c r="B58" s="34"/>
      <c r="C58" s="51" t="s">
        <v>52</v>
      </c>
      <c r="D58" s="51"/>
      <c r="E58" s="52"/>
      <c r="F58" s="52"/>
      <c r="G58" s="101"/>
      <c r="H58" s="101"/>
      <c r="I58" s="59"/>
      <c r="J58" s="34"/>
      <c r="K58" s="34"/>
      <c r="L58" s="35"/>
      <c r="M58" s="23"/>
      <c r="N58" s="23"/>
      <c r="O58" s="23"/>
      <c r="P58" s="55"/>
      <c r="Q58" s="38"/>
      <c r="R58" s="151"/>
    </row>
    <row r="59" spans="2:18" ht="15.75" customHeight="1">
      <c r="B59" s="34"/>
      <c r="C59" s="51" t="s">
        <v>53</v>
      </c>
      <c r="D59" s="51"/>
      <c r="E59" s="52"/>
      <c r="F59" s="52"/>
      <c r="G59" s="101"/>
      <c r="H59" s="101"/>
      <c r="I59" s="259"/>
      <c r="J59" s="23"/>
      <c r="K59" s="34"/>
      <c r="L59" s="39"/>
      <c r="M59" s="102"/>
      <c r="N59" s="20"/>
      <c r="O59" s="36"/>
      <c r="P59" s="62"/>
      <c r="Q59" s="38"/>
      <c r="R59" s="151"/>
    </row>
    <row r="60" spans="2:18" ht="15.75" customHeight="1">
      <c r="B60" s="34"/>
      <c r="C60" s="51"/>
      <c r="D60" s="51"/>
      <c r="E60" s="52"/>
      <c r="F60" s="52"/>
      <c r="G60" s="101"/>
      <c r="H60" s="101"/>
      <c r="I60" s="59"/>
      <c r="J60" s="34"/>
      <c r="K60" s="34"/>
      <c r="L60" s="40"/>
      <c r="M60" s="23"/>
      <c r="N60" s="20"/>
      <c r="O60" s="36"/>
      <c r="P60" s="62"/>
      <c r="R60" s="151"/>
    </row>
    <row r="61" spans="2:18" ht="15.75" customHeight="1">
      <c r="B61" s="23"/>
      <c r="C61" s="34"/>
      <c r="D61" s="49"/>
      <c r="E61" s="49"/>
      <c r="F61" s="24"/>
      <c r="G61" s="24"/>
      <c r="H61" s="24"/>
      <c r="I61" s="59"/>
      <c r="J61" s="23"/>
      <c r="K61" s="34"/>
      <c r="L61" s="39"/>
      <c r="M61" s="41"/>
      <c r="N61" s="36"/>
      <c r="O61" s="37"/>
      <c r="P61" s="23"/>
      <c r="R61" s="151"/>
    </row>
    <row r="62" spans="2:18" ht="15.75" customHeight="1">
      <c r="B62" s="23"/>
      <c r="C62" s="34"/>
      <c r="D62" s="49"/>
      <c r="E62" s="49"/>
      <c r="F62" s="24"/>
      <c r="G62" s="24"/>
      <c r="H62" s="24"/>
      <c r="I62" s="59"/>
      <c r="J62" s="34"/>
      <c r="K62" s="34"/>
      <c r="L62" s="39"/>
      <c r="M62" s="42"/>
      <c r="N62" s="37"/>
      <c r="O62" s="23"/>
      <c r="P62" s="23"/>
      <c r="Q62" s="38"/>
      <c r="R62" s="151"/>
    </row>
    <row r="63" spans="2:18" ht="15.75" customHeight="1">
      <c r="B63" s="23"/>
      <c r="C63" s="34"/>
      <c r="D63" s="34"/>
      <c r="E63" s="49"/>
      <c r="F63" s="49"/>
      <c r="G63" s="24"/>
      <c r="H63" s="24"/>
      <c r="I63" s="59"/>
      <c r="J63" s="23"/>
      <c r="K63" s="34"/>
      <c r="L63" s="39"/>
      <c r="M63" s="41"/>
      <c r="N63" s="23"/>
      <c r="O63" s="36"/>
      <c r="P63" s="62"/>
      <c r="R63" s="151"/>
    </row>
    <row r="64" spans="2:18" ht="15.75" customHeight="1">
      <c r="B64" s="23"/>
      <c r="C64" s="34"/>
      <c r="D64" s="34"/>
      <c r="E64" s="49"/>
      <c r="F64" s="49"/>
      <c r="G64" s="24"/>
      <c r="H64" s="24"/>
      <c r="I64" s="59"/>
      <c r="J64" s="34"/>
      <c r="K64" s="34"/>
      <c r="L64" s="39"/>
      <c r="M64" s="43"/>
      <c r="N64" s="36"/>
      <c r="O64" s="37"/>
      <c r="P64" s="23"/>
      <c r="R64" s="151"/>
    </row>
    <row r="65" spans="2:18" ht="15.75" customHeight="1">
      <c r="B65" s="23"/>
      <c r="C65" s="34"/>
      <c r="D65" s="34"/>
      <c r="E65" s="49"/>
      <c r="F65" s="49"/>
      <c r="G65" s="24"/>
      <c r="H65" s="24"/>
      <c r="I65" s="59"/>
      <c r="J65" s="23"/>
      <c r="K65" s="34"/>
      <c r="L65" s="39"/>
      <c r="M65" s="44"/>
      <c r="N65" s="37"/>
      <c r="O65" s="23"/>
      <c r="P65" s="23"/>
      <c r="Q65" s="38"/>
      <c r="R65" s="151"/>
    </row>
    <row r="66" spans="2:18" ht="15.75" customHeight="1">
      <c r="B66" s="23"/>
      <c r="C66" s="34"/>
      <c r="D66" s="49"/>
      <c r="E66" s="49"/>
      <c r="F66" s="24"/>
      <c r="G66" s="24"/>
      <c r="H66" s="24"/>
      <c r="I66" s="59"/>
      <c r="J66" s="34"/>
      <c r="K66" s="34"/>
      <c r="L66" s="39"/>
      <c r="M66" s="44"/>
      <c r="N66" s="23"/>
      <c r="O66" s="36"/>
      <c r="P66" s="62"/>
      <c r="R66" s="151"/>
    </row>
    <row r="67" spans="2:18" ht="15.75" customHeight="1">
      <c r="B67" s="23"/>
      <c r="C67" s="34"/>
      <c r="D67" s="49"/>
      <c r="E67" s="49"/>
      <c r="F67" s="24"/>
      <c r="G67" s="24"/>
      <c r="H67" s="24"/>
      <c r="I67" s="59"/>
      <c r="J67" s="23"/>
      <c r="K67" s="34"/>
      <c r="L67" s="39"/>
      <c r="M67" s="44"/>
      <c r="N67" s="36"/>
      <c r="O67" s="37"/>
      <c r="P67" s="23"/>
      <c r="R67" s="151"/>
    </row>
    <row r="68" spans="2:18" ht="15.75" customHeight="1">
      <c r="B68" s="23"/>
      <c r="C68" s="34"/>
      <c r="D68" s="49"/>
      <c r="E68" s="49"/>
      <c r="F68" s="24"/>
      <c r="G68" s="24"/>
      <c r="H68" s="24"/>
      <c r="I68" s="59"/>
      <c r="J68" s="34"/>
      <c r="K68" s="34"/>
      <c r="L68" s="39"/>
      <c r="M68" s="44"/>
      <c r="N68" s="37"/>
      <c r="O68" s="23"/>
      <c r="P68" s="23"/>
      <c r="Q68" s="38"/>
      <c r="R68" s="151"/>
    </row>
    <row r="69" spans="2:18" ht="15.75" customHeight="1">
      <c r="B69" s="23"/>
      <c r="C69" s="34"/>
      <c r="D69" s="49"/>
      <c r="E69" s="49"/>
      <c r="F69" s="24"/>
      <c r="G69" s="24"/>
      <c r="H69" s="24"/>
      <c r="I69" s="59"/>
      <c r="J69" s="150"/>
      <c r="K69" s="150"/>
      <c r="L69" s="150"/>
      <c r="M69" s="44"/>
      <c r="N69" s="23"/>
      <c r="O69" s="36"/>
      <c r="P69" s="62"/>
      <c r="R69" s="151"/>
    </row>
    <row r="70" spans="2:18" ht="15.75" customHeight="1">
      <c r="B70" s="23"/>
      <c r="C70" s="34"/>
      <c r="D70" s="49"/>
      <c r="E70" s="49"/>
      <c r="F70" s="24"/>
      <c r="G70" s="24"/>
      <c r="H70" s="24"/>
      <c r="I70" s="59"/>
      <c r="J70" s="150"/>
      <c r="K70" s="150"/>
      <c r="L70" s="150"/>
      <c r="M70" s="44"/>
      <c r="N70" s="36"/>
      <c r="O70" s="37"/>
      <c r="P70" s="23"/>
      <c r="R70" s="151"/>
    </row>
    <row r="71" spans="3:18" ht="15.75" customHeight="1">
      <c r="C71" s="26"/>
      <c r="D71" s="103"/>
      <c r="E71" s="103"/>
      <c r="F71" s="27"/>
      <c r="G71" s="27"/>
      <c r="H71" s="27"/>
      <c r="I71" s="59"/>
      <c r="J71" s="20"/>
      <c r="K71" s="20"/>
      <c r="L71" s="20"/>
      <c r="M71" s="44"/>
      <c r="N71" s="37"/>
      <c r="O71" s="23"/>
      <c r="P71" s="23"/>
      <c r="Q71" s="38"/>
      <c r="R71" s="151"/>
    </row>
    <row r="72" spans="3:16" ht="15.75" customHeight="1">
      <c r="C72" s="26"/>
      <c r="D72" s="103"/>
      <c r="E72" s="103"/>
      <c r="F72" s="27"/>
      <c r="G72" s="27"/>
      <c r="H72" s="27"/>
      <c r="I72" s="59"/>
      <c r="J72" s="150"/>
      <c r="K72" s="25"/>
      <c r="L72" s="25"/>
      <c r="M72" s="44"/>
      <c r="N72" s="23"/>
      <c r="O72" s="36"/>
      <c r="P72" s="62"/>
    </row>
    <row r="73" spans="3:16" ht="15.75" customHeight="1">
      <c r="C73" s="26"/>
      <c r="D73" s="103"/>
      <c r="E73" s="103"/>
      <c r="F73" s="27"/>
      <c r="G73" s="27"/>
      <c r="H73" s="27"/>
      <c r="I73" s="59"/>
      <c r="J73" s="25"/>
      <c r="K73" s="25"/>
      <c r="L73" s="25"/>
      <c r="M73" s="20"/>
      <c r="N73" s="36"/>
      <c r="O73" s="37"/>
      <c r="P73" s="23"/>
    </row>
    <row r="74" spans="3:16" ht="15.75" customHeight="1">
      <c r="C74" s="26"/>
      <c r="D74" s="103"/>
      <c r="E74" s="103"/>
      <c r="F74" s="27"/>
      <c r="G74" s="27"/>
      <c r="H74" s="27"/>
      <c r="I74" s="260"/>
      <c r="M74" s="25"/>
      <c r="N74" s="37"/>
      <c r="O74" s="23"/>
      <c r="P74" s="23"/>
    </row>
    <row r="75" spans="3:13" ht="15.75" customHeight="1">
      <c r="C75" s="26"/>
      <c r="D75" s="103"/>
      <c r="E75" s="103"/>
      <c r="F75" s="27"/>
      <c r="G75" s="27"/>
      <c r="H75" s="27"/>
      <c r="I75" s="260"/>
      <c r="M75" s="25"/>
    </row>
    <row r="76" spans="3:15" ht="15.75" customHeight="1">
      <c r="C76" s="26"/>
      <c r="D76" s="103"/>
      <c r="E76" s="103"/>
      <c r="F76" s="27"/>
      <c r="G76" s="27"/>
      <c r="H76" s="27"/>
      <c r="I76" s="260"/>
      <c r="N76" s="25"/>
      <c r="O76" s="25"/>
    </row>
    <row r="77" spans="3:9" ht="15.75" customHeight="1">
      <c r="C77" s="26"/>
      <c r="D77" s="103"/>
      <c r="E77" s="103"/>
      <c r="F77" s="27"/>
      <c r="G77" s="27"/>
      <c r="H77" s="27"/>
      <c r="I77" s="260"/>
    </row>
    <row r="78" spans="3:9" ht="15.75" customHeight="1">
      <c r="C78" s="26"/>
      <c r="D78" s="103"/>
      <c r="E78" s="103"/>
      <c r="F78" s="27"/>
      <c r="G78" s="27"/>
      <c r="H78" s="27"/>
      <c r="I78" s="260"/>
    </row>
    <row r="79" spans="3:9" ht="15.75" customHeight="1">
      <c r="C79" s="26"/>
      <c r="D79" s="103"/>
      <c r="E79" s="103"/>
      <c r="F79" s="27"/>
      <c r="G79" s="27"/>
      <c r="H79" s="27"/>
      <c r="I79" s="260"/>
    </row>
    <row r="80" spans="3:9" ht="15.75" customHeight="1">
      <c r="C80" s="26"/>
      <c r="D80" s="103"/>
      <c r="E80" s="103"/>
      <c r="F80" s="27"/>
      <c r="G80" s="27"/>
      <c r="H80" s="27"/>
      <c r="I80" s="260"/>
    </row>
    <row r="81" spans="3:9" ht="15.75" customHeight="1">
      <c r="C81" s="26"/>
      <c r="D81" s="103"/>
      <c r="E81" s="103"/>
      <c r="F81" s="27"/>
      <c r="G81" s="27"/>
      <c r="H81" s="27"/>
      <c r="I81" s="260"/>
    </row>
    <row r="82" spans="3:9" ht="15.75" customHeight="1">
      <c r="C82" s="26"/>
      <c r="D82" s="103"/>
      <c r="E82" s="103"/>
      <c r="F82" s="27"/>
      <c r="G82" s="27"/>
      <c r="H82" s="27"/>
      <c r="I82" s="260"/>
    </row>
    <row r="83" spans="3:9" ht="15.75" customHeight="1">
      <c r="C83" s="26"/>
      <c r="D83" s="103"/>
      <c r="E83" s="103"/>
      <c r="F83" s="27"/>
      <c r="G83" s="27"/>
      <c r="H83" s="27"/>
      <c r="I83" s="260"/>
    </row>
    <row r="84" spans="3:9" ht="15.75" customHeight="1">
      <c r="C84" s="26"/>
      <c r="D84" s="103"/>
      <c r="E84" s="103"/>
      <c r="F84" s="27"/>
      <c r="G84" s="27"/>
      <c r="H84" s="27"/>
      <c r="I84" s="260"/>
    </row>
    <row r="85" spans="3:9" ht="15.75" customHeight="1">
      <c r="C85" s="26"/>
      <c r="D85" s="103"/>
      <c r="E85" s="103"/>
      <c r="F85" s="27"/>
      <c r="G85" s="27"/>
      <c r="H85" s="27"/>
      <c r="I85" s="260"/>
    </row>
    <row r="86" spans="3:9" ht="15.75" customHeight="1">
      <c r="C86" s="26"/>
      <c r="D86" s="103"/>
      <c r="E86" s="103"/>
      <c r="F86" s="27"/>
      <c r="G86" s="27"/>
      <c r="H86" s="27"/>
      <c r="I86" s="260"/>
    </row>
    <row r="87" spans="3:9" ht="15.75" customHeight="1">
      <c r="C87" s="26"/>
      <c r="D87" s="103"/>
      <c r="E87" s="103"/>
      <c r="F87" s="27"/>
      <c r="G87" s="27"/>
      <c r="H87" s="27"/>
      <c r="I87" s="260"/>
    </row>
    <row r="88" spans="3:9" ht="15.75" customHeight="1">
      <c r="C88" s="26"/>
      <c r="D88" s="103"/>
      <c r="E88" s="103"/>
      <c r="F88" s="27"/>
      <c r="G88" s="27"/>
      <c r="H88" s="27"/>
      <c r="I88" s="260"/>
    </row>
    <row r="89" spans="3:9" ht="15.75" customHeight="1">
      <c r="C89" s="26"/>
      <c r="D89" s="103"/>
      <c r="E89" s="103"/>
      <c r="F89" s="27"/>
      <c r="G89" s="27"/>
      <c r="H89" s="27"/>
      <c r="I89" s="260"/>
    </row>
    <row r="90" spans="3:9" ht="15.75" customHeight="1">
      <c r="C90" s="26"/>
      <c r="D90" s="103"/>
      <c r="E90" s="103"/>
      <c r="F90" s="27"/>
      <c r="G90" s="27"/>
      <c r="H90" s="27"/>
      <c r="I90" s="260"/>
    </row>
    <row r="91" spans="3:9" ht="15.75" customHeight="1">
      <c r="C91" s="26"/>
      <c r="D91" s="103"/>
      <c r="E91" s="103"/>
      <c r="F91" s="27"/>
      <c r="G91" s="27"/>
      <c r="H91" s="27"/>
      <c r="I91" s="260"/>
    </row>
    <row r="92" spans="3:9" ht="15.75" customHeight="1">
      <c r="C92" s="26"/>
      <c r="D92" s="103"/>
      <c r="E92" s="103"/>
      <c r="F92" s="27"/>
      <c r="G92" s="27"/>
      <c r="H92" s="27"/>
      <c r="I92" s="260"/>
    </row>
    <row r="93" spans="3:9" ht="15.75" customHeight="1">
      <c r="C93" s="26"/>
      <c r="D93" s="103"/>
      <c r="E93" s="103"/>
      <c r="F93" s="27"/>
      <c r="G93" s="27"/>
      <c r="H93" s="27"/>
      <c r="I93" s="260"/>
    </row>
    <row r="94" spans="3:9" ht="15.75" customHeight="1">
      <c r="C94" s="26"/>
      <c r="D94" s="103"/>
      <c r="E94" s="103"/>
      <c r="F94" s="27"/>
      <c r="G94" s="27"/>
      <c r="H94" s="27"/>
      <c r="I94" s="260"/>
    </row>
    <row r="95" spans="3:9" ht="15.75" customHeight="1">
      <c r="C95" s="26"/>
      <c r="D95" s="103"/>
      <c r="E95" s="103"/>
      <c r="F95" s="27"/>
      <c r="G95" s="27"/>
      <c r="H95" s="27"/>
      <c r="I95" s="260"/>
    </row>
    <row r="96" spans="3:9" ht="15.75" customHeight="1">
      <c r="C96" s="26"/>
      <c r="D96" s="103"/>
      <c r="E96" s="103"/>
      <c r="F96" s="27"/>
      <c r="G96" s="27"/>
      <c r="H96" s="27"/>
      <c r="I96" s="260"/>
    </row>
    <row r="97" spans="3:9" ht="15.75" customHeight="1">
      <c r="C97" s="26"/>
      <c r="D97" s="103"/>
      <c r="E97" s="103"/>
      <c r="F97" s="27"/>
      <c r="G97" s="27"/>
      <c r="H97" s="27"/>
      <c r="I97" s="260"/>
    </row>
    <row r="98" spans="3:9" ht="15.75" customHeight="1">
      <c r="C98" s="26"/>
      <c r="D98" s="103"/>
      <c r="E98" s="103"/>
      <c r="F98" s="27"/>
      <c r="G98" s="27"/>
      <c r="H98" s="27"/>
      <c r="I98" s="260"/>
    </row>
    <row r="99" spans="3:9" ht="15.75" customHeight="1">
      <c r="C99" s="26"/>
      <c r="D99" s="103"/>
      <c r="E99" s="103"/>
      <c r="F99" s="27"/>
      <c r="G99" s="27"/>
      <c r="H99" s="27"/>
      <c r="I99" s="260"/>
    </row>
    <row r="100" spans="3:9" ht="15.75" customHeight="1">
      <c r="C100" s="26"/>
      <c r="D100" s="103"/>
      <c r="E100" s="103"/>
      <c r="F100" s="27"/>
      <c r="G100" s="27"/>
      <c r="H100" s="27"/>
      <c r="I100" s="260"/>
    </row>
    <row r="101" spans="3:9" ht="15.75" customHeight="1">
      <c r="C101" s="26"/>
      <c r="D101" s="103"/>
      <c r="E101" s="103"/>
      <c r="F101" s="27"/>
      <c r="G101" s="27"/>
      <c r="H101" s="27"/>
      <c r="I101" s="260"/>
    </row>
    <row r="102" spans="3:9" ht="15.75" customHeight="1">
      <c r="C102" s="26"/>
      <c r="D102" s="103"/>
      <c r="E102" s="103"/>
      <c r="F102" s="27"/>
      <c r="G102" s="27"/>
      <c r="H102" s="27"/>
      <c r="I102" s="260"/>
    </row>
    <row r="103" spans="3:9" ht="15.75" customHeight="1">
      <c r="C103" s="26"/>
      <c r="D103" s="103"/>
      <c r="E103" s="103"/>
      <c r="F103" s="27"/>
      <c r="G103" s="27"/>
      <c r="H103" s="27"/>
      <c r="I103" s="260"/>
    </row>
    <row r="104" spans="3:9" ht="15.75" customHeight="1">
      <c r="C104" s="26"/>
      <c r="D104" s="103"/>
      <c r="E104" s="103"/>
      <c r="F104" s="27"/>
      <c r="G104" s="27"/>
      <c r="H104" s="27"/>
      <c r="I104" s="260"/>
    </row>
    <row r="105" spans="3:9" ht="15.75" customHeight="1">
      <c r="C105" s="26"/>
      <c r="D105" s="103"/>
      <c r="E105" s="103"/>
      <c r="F105" s="27"/>
      <c r="G105" s="27"/>
      <c r="H105" s="27"/>
      <c r="I105" s="260"/>
    </row>
    <row r="106" spans="3:9" ht="15.75" customHeight="1">
      <c r="C106" s="26"/>
      <c r="D106" s="103"/>
      <c r="E106" s="103"/>
      <c r="F106" s="27"/>
      <c r="G106" s="27"/>
      <c r="H106" s="27"/>
      <c r="I106" s="260"/>
    </row>
    <row r="107" spans="3:9" ht="15.75" customHeight="1">
      <c r="C107" s="26"/>
      <c r="D107" s="103"/>
      <c r="E107" s="103"/>
      <c r="F107" s="27"/>
      <c r="G107" s="27"/>
      <c r="H107" s="27"/>
      <c r="I107" s="260"/>
    </row>
    <row r="108" spans="3:9" ht="15.75" customHeight="1">
      <c r="C108" s="26"/>
      <c r="D108" s="103"/>
      <c r="E108" s="103"/>
      <c r="F108" s="27"/>
      <c r="G108" s="27"/>
      <c r="H108" s="27"/>
      <c r="I108" s="260"/>
    </row>
    <row r="109" spans="3:9" ht="15.75" customHeight="1">
      <c r="C109" s="26"/>
      <c r="D109" s="103"/>
      <c r="E109" s="103"/>
      <c r="F109" s="27"/>
      <c r="G109" s="27"/>
      <c r="H109" s="27"/>
      <c r="I109" s="260"/>
    </row>
    <row r="110" spans="3:9" ht="15.75" customHeight="1">
      <c r="C110" s="26"/>
      <c r="D110" s="103"/>
      <c r="E110" s="103"/>
      <c r="F110" s="27"/>
      <c r="G110" s="27"/>
      <c r="H110" s="27"/>
      <c r="I110" s="260"/>
    </row>
    <row r="111" spans="3:9" ht="15.75" customHeight="1">
      <c r="C111" s="26"/>
      <c r="D111" s="103"/>
      <c r="E111" s="103"/>
      <c r="F111" s="27"/>
      <c r="G111" s="27"/>
      <c r="H111" s="27"/>
      <c r="I111" s="260"/>
    </row>
    <row r="112" spans="3:9" ht="15.75" customHeight="1">
      <c r="C112" s="26"/>
      <c r="D112" s="103"/>
      <c r="E112" s="103"/>
      <c r="F112" s="27"/>
      <c r="G112" s="27"/>
      <c r="H112" s="27"/>
      <c r="I112" s="260"/>
    </row>
    <row r="113" spans="3:9" ht="15.75" customHeight="1">
      <c r="C113" s="26"/>
      <c r="D113" s="103"/>
      <c r="E113" s="103"/>
      <c r="F113" s="27"/>
      <c r="G113" s="27"/>
      <c r="H113" s="27"/>
      <c r="I113" s="260"/>
    </row>
    <row r="114" spans="3:9" ht="15.75" customHeight="1">
      <c r="C114" s="26"/>
      <c r="D114" s="103"/>
      <c r="E114" s="103"/>
      <c r="F114" s="27"/>
      <c r="G114" s="27"/>
      <c r="H114" s="27"/>
      <c r="I114" s="260"/>
    </row>
    <row r="115" spans="3:9" ht="15.75" customHeight="1">
      <c r="C115" s="26"/>
      <c r="D115" s="103"/>
      <c r="E115" s="103"/>
      <c r="F115" s="27"/>
      <c r="G115" s="27"/>
      <c r="H115" s="27"/>
      <c r="I115" s="260"/>
    </row>
    <row r="116" spans="3:9" ht="15.75" customHeight="1">
      <c r="C116" s="26"/>
      <c r="D116" s="103"/>
      <c r="E116" s="103"/>
      <c r="F116" s="27"/>
      <c r="G116" s="27"/>
      <c r="H116" s="27"/>
      <c r="I116" s="260"/>
    </row>
    <row r="117" spans="3:9" ht="15.75" customHeight="1">
      <c r="C117" s="26"/>
      <c r="D117" s="103"/>
      <c r="E117" s="103"/>
      <c r="F117" s="27"/>
      <c r="G117" s="27"/>
      <c r="H117" s="27"/>
      <c r="I117" s="260"/>
    </row>
    <row r="118" spans="3:9" ht="15.75" customHeight="1">
      <c r="C118" s="26"/>
      <c r="D118" s="103"/>
      <c r="E118" s="103"/>
      <c r="F118" s="27"/>
      <c r="G118" s="27"/>
      <c r="H118" s="27"/>
      <c r="I118" s="260"/>
    </row>
    <row r="119" spans="3:9" ht="15.75" customHeight="1">
      <c r="C119" s="26"/>
      <c r="D119" s="103"/>
      <c r="E119" s="103"/>
      <c r="F119" s="27"/>
      <c r="G119" s="27"/>
      <c r="H119" s="27"/>
      <c r="I119" s="260"/>
    </row>
    <row r="120" spans="3:9" ht="15.75" customHeight="1">
      <c r="C120" s="26"/>
      <c r="D120" s="103"/>
      <c r="E120" s="103"/>
      <c r="F120" s="27"/>
      <c r="G120" s="27"/>
      <c r="H120" s="27"/>
      <c r="I120" s="260"/>
    </row>
    <row r="121" spans="3:9" ht="15.75" customHeight="1">
      <c r="C121" s="26"/>
      <c r="D121" s="103"/>
      <c r="E121" s="103"/>
      <c r="F121" s="27"/>
      <c r="G121" s="27"/>
      <c r="H121" s="27"/>
      <c r="I121" s="260"/>
    </row>
    <row r="122" spans="3:9" ht="15.75" customHeight="1">
      <c r="C122" s="26"/>
      <c r="D122" s="103"/>
      <c r="E122" s="103"/>
      <c r="F122" s="27"/>
      <c r="G122" s="27"/>
      <c r="H122" s="27"/>
      <c r="I122" s="260"/>
    </row>
    <row r="123" spans="3:9" ht="15.75" customHeight="1">
      <c r="C123" s="26"/>
      <c r="D123" s="103"/>
      <c r="E123" s="103"/>
      <c r="F123" s="27"/>
      <c r="G123" s="27"/>
      <c r="H123" s="27"/>
      <c r="I123" s="260"/>
    </row>
    <row r="124" spans="3:9" ht="15.75" customHeight="1">
      <c r="C124" s="26"/>
      <c r="D124" s="103"/>
      <c r="E124" s="103"/>
      <c r="F124" s="27"/>
      <c r="G124" s="27"/>
      <c r="H124" s="27"/>
      <c r="I124" s="260"/>
    </row>
    <row r="125" spans="3:9" ht="15.75" customHeight="1">
      <c r="C125" s="26"/>
      <c r="D125" s="103"/>
      <c r="E125" s="103"/>
      <c r="F125" s="27"/>
      <c r="G125" s="27"/>
      <c r="H125" s="27"/>
      <c r="I125" s="260"/>
    </row>
    <row r="126" spans="3:9" ht="15.75" customHeight="1">
      <c r="C126" s="26"/>
      <c r="D126" s="103"/>
      <c r="E126" s="103"/>
      <c r="F126" s="27"/>
      <c r="G126" s="27"/>
      <c r="H126" s="27"/>
      <c r="I126" s="260"/>
    </row>
    <row r="127" spans="3:9" ht="15.75" customHeight="1">
      <c r="C127" s="26"/>
      <c r="D127" s="103"/>
      <c r="E127" s="103"/>
      <c r="F127" s="27"/>
      <c r="G127" s="27"/>
      <c r="H127" s="27"/>
      <c r="I127" s="260"/>
    </row>
    <row r="128" spans="3:9" ht="15.75" customHeight="1">
      <c r="C128" s="26"/>
      <c r="D128" s="103"/>
      <c r="E128" s="103"/>
      <c r="F128" s="27"/>
      <c r="G128" s="27"/>
      <c r="H128" s="27"/>
      <c r="I128" s="260"/>
    </row>
    <row r="129" spans="3:9" ht="15.75" customHeight="1">
      <c r="C129" s="26"/>
      <c r="D129" s="103"/>
      <c r="E129" s="103"/>
      <c r="F129" s="27"/>
      <c r="G129" s="27"/>
      <c r="H129" s="27"/>
      <c r="I129" s="260"/>
    </row>
    <row r="130" spans="3:9" ht="15.75" customHeight="1">
      <c r="C130" s="26"/>
      <c r="D130" s="103"/>
      <c r="E130" s="103"/>
      <c r="F130" s="27"/>
      <c r="G130" s="27"/>
      <c r="H130" s="27"/>
      <c r="I130" s="260"/>
    </row>
    <row r="131" spans="3:9" ht="15.75" customHeight="1">
      <c r="C131" s="26"/>
      <c r="D131" s="103"/>
      <c r="E131" s="103"/>
      <c r="F131" s="27"/>
      <c r="G131" s="27"/>
      <c r="H131" s="27"/>
      <c r="I131" s="260"/>
    </row>
    <row r="132" spans="3:9" ht="15.75" customHeight="1">
      <c r="C132" s="26"/>
      <c r="D132" s="103"/>
      <c r="E132" s="103"/>
      <c r="F132" s="27"/>
      <c r="G132" s="27"/>
      <c r="H132" s="27"/>
      <c r="I132" s="260"/>
    </row>
    <row r="133" spans="3:9" ht="15.75" customHeight="1">
      <c r="C133" s="26"/>
      <c r="D133" s="103"/>
      <c r="E133" s="103"/>
      <c r="F133" s="27"/>
      <c r="G133" s="27"/>
      <c r="H133" s="27"/>
      <c r="I133" s="260"/>
    </row>
    <row r="134" spans="3:9" ht="15.75" customHeight="1">
      <c r="C134" s="26"/>
      <c r="D134" s="103"/>
      <c r="E134" s="103"/>
      <c r="F134" s="27"/>
      <c r="G134" s="27"/>
      <c r="H134" s="27"/>
      <c r="I134" s="260"/>
    </row>
    <row r="135" spans="3:9" ht="15.75" customHeight="1">
      <c r="C135" s="26"/>
      <c r="D135" s="103"/>
      <c r="E135" s="103"/>
      <c r="F135" s="27"/>
      <c r="G135" s="27"/>
      <c r="H135" s="27"/>
      <c r="I135" s="260"/>
    </row>
    <row r="136" spans="3:9" ht="15" customHeight="1">
      <c r="C136" s="26"/>
      <c r="D136" s="103"/>
      <c r="E136" s="103"/>
      <c r="F136" s="27"/>
      <c r="G136" s="27"/>
      <c r="H136" s="27"/>
      <c r="I136" s="260"/>
    </row>
    <row r="137" spans="3:9" ht="15" customHeight="1">
      <c r="C137" s="26"/>
      <c r="D137" s="103"/>
      <c r="E137" s="103"/>
      <c r="F137" s="27"/>
      <c r="G137" s="27"/>
      <c r="H137" s="27"/>
      <c r="I137" s="260"/>
    </row>
    <row r="138" spans="3:9" ht="15" customHeight="1">
      <c r="C138" s="26"/>
      <c r="D138" s="103"/>
      <c r="E138" s="103"/>
      <c r="F138" s="27"/>
      <c r="G138" s="27"/>
      <c r="H138" s="27"/>
      <c r="I138" s="260"/>
    </row>
    <row r="139" spans="3:9" ht="15" customHeight="1">
      <c r="C139" s="26"/>
      <c r="D139" s="103"/>
      <c r="E139" s="103"/>
      <c r="F139" s="27"/>
      <c r="G139" s="27"/>
      <c r="H139" s="27"/>
      <c r="I139" s="260"/>
    </row>
    <row r="140" spans="3:9" ht="15" customHeight="1">
      <c r="C140" s="26"/>
      <c r="D140" s="103"/>
      <c r="E140" s="103"/>
      <c r="F140" s="27"/>
      <c r="G140" s="27"/>
      <c r="H140" s="27"/>
      <c r="I140" s="260"/>
    </row>
    <row r="141" spans="3:9" ht="15" customHeight="1">
      <c r="C141" s="26"/>
      <c r="D141" s="103"/>
      <c r="E141" s="103"/>
      <c r="F141" s="27"/>
      <c r="G141" s="27"/>
      <c r="H141" s="27"/>
      <c r="I141" s="260"/>
    </row>
    <row r="142" spans="3:9" ht="15" customHeight="1">
      <c r="C142" s="26"/>
      <c r="D142" s="103"/>
      <c r="E142" s="103"/>
      <c r="F142" s="27"/>
      <c r="G142" s="27"/>
      <c r="H142" s="27"/>
      <c r="I142" s="260"/>
    </row>
    <row r="143" spans="3:9" ht="15" customHeight="1">
      <c r="C143" s="26"/>
      <c r="D143" s="103"/>
      <c r="E143" s="103"/>
      <c r="F143" s="27"/>
      <c r="G143" s="27"/>
      <c r="H143" s="27"/>
      <c r="I143" s="260"/>
    </row>
    <row r="144" spans="3:9" ht="15" customHeight="1">
      <c r="C144" s="26"/>
      <c r="D144" s="103"/>
      <c r="E144" s="103"/>
      <c r="F144" s="27"/>
      <c r="G144" s="27"/>
      <c r="H144" s="27"/>
      <c r="I144" s="260"/>
    </row>
    <row r="145" spans="3:9" ht="15" customHeight="1">
      <c r="C145" s="26"/>
      <c r="D145" s="103"/>
      <c r="E145" s="103"/>
      <c r="F145" s="27"/>
      <c r="G145" s="27"/>
      <c r="H145" s="27"/>
      <c r="I145" s="260"/>
    </row>
    <row r="146" spans="3:9" ht="15" customHeight="1">
      <c r="C146" s="26"/>
      <c r="D146" s="103"/>
      <c r="E146" s="103"/>
      <c r="F146" s="27"/>
      <c r="G146" s="27"/>
      <c r="H146" s="27"/>
      <c r="I146" s="260"/>
    </row>
    <row r="147" spans="3:9" ht="15" customHeight="1">
      <c r="C147" s="26"/>
      <c r="D147" s="103"/>
      <c r="E147" s="103"/>
      <c r="F147" s="27"/>
      <c r="G147" s="27"/>
      <c r="H147" s="27"/>
      <c r="I147" s="260"/>
    </row>
    <row r="148" spans="3:9" ht="15" customHeight="1">
      <c r="C148" s="26"/>
      <c r="D148" s="103"/>
      <c r="E148" s="103"/>
      <c r="F148" s="27"/>
      <c r="G148" s="27"/>
      <c r="H148" s="27"/>
      <c r="I148" s="260"/>
    </row>
    <row r="149" spans="3:9" ht="15" customHeight="1">
      <c r="C149" s="26"/>
      <c r="D149" s="103"/>
      <c r="E149" s="103"/>
      <c r="F149" s="27"/>
      <c r="G149" s="27"/>
      <c r="H149" s="27"/>
      <c r="I149" s="260"/>
    </row>
    <row r="150" spans="3:9" ht="15" customHeight="1">
      <c r="C150" s="26"/>
      <c r="D150" s="103"/>
      <c r="E150" s="103"/>
      <c r="F150" s="27"/>
      <c r="G150" s="27"/>
      <c r="H150" s="27"/>
      <c r="I150" s="260"/>
    </row>
    <row r="151" spans="3:9" ht="15" customHeight="1">
      <c r="C151" s="26"/>
      <c r="D151" s="103"/>
      <c r="E151" s="103"/>
      <c r="F151" s="27"/>
      <c r="G151" s="27"/>
      <c r="H151" s="27"/>
      <c r="I151" s="260"/>
    </row>
    <row r="152" spans="3:9" ht="15" customHeight="1">
      <c r="C152" s="26"/>
      <c r="D152" s="103"/>
      <c r="E152" s="103"/>
      <c r="F152" s="27"/>
      <c r="G152" s="27"/>
      <c r="H152" s="27"/>
      <c r="I152" s="260"/>
    </row>
    <row r="153" spans="3:9" ht="15" customHeight="1">
      <c r="C153" s="26"/>
      <c r="D153" s="103"/>
      <c r="E153" s="103"/>
      <c r="F153" s="27"/>
      <c r="G153" s="27"/>
      <c r="H153" s="27"/>
      <c r="I153" s="260"/>
    </row>
    <row r="154" spans="3:9" ht="15" customHeight="1">
      <c r="C154" s="26"/>
      <c r="D154" s="103"/>
      <c r="E154" s="103"/>
      <c r="F154" s="27"/>
      <c r="G154" s="27"/>
      <c r="H154" s="27"/>
      <c r="I154" s="260"/>
    </row>
    <row r="155" spans="3:9" ht="15" customHeight="1">
      <c r="C155" s="26"/>
      <c r="D155" s="103"/>
      <c r="E155" s="103"/>
      <c r="F155" s="27"/>
      <c r="G155" s="27"/>
      <c r="H155" s="27"/>
      <c r="I155" s="260"/>
    </row>
    <row r="156" spans="3:9" ht="15" customHeight="1">
      <c r="C156" s="26"/>
      <c r="D156" s="103"/>
      <c r="E156" s="103"/>
      <c r="F156" s="27"/>
      <c r="G156" s="27"/>
      <c r="H156" s="27"/>
      <c r="I156" s="260"/>
    </row>
    <row r="157" spans="3:9" ht="15" customHeight="1">
      <c r="C157" s="26"/>
      <c r="D157" s="103"/>
      <c r="E157" s="103"/>
      <c r="F157" s="27"/>
      <c r="G157" s="27"/>
      <c r="H157" s="27"/>
      <c r="I157" s="260"/>
    </row>
    <row r="158" spans="3:9" ht="15" customHeight="1">
      <c r="C158" s="26"/>
      <c r="D158" s="103"/>
      <c r="E158" s="103"/>
      <c r="F158" s="27"/>
      <c r="G158" s="27"/>
      <c r="H158" s="27"/>
      <c r="I158" s="260"/>
    </row>
    <row r="159" spans="3:19" ht="15" customHeight="1">
      <c r="C159" s="26"/>
      <c r="D159" s="103"/>
      <c r="E159" s="103"/>
      <c r="F159" s="27"/>
      <c r="G159" s="27"/>
      <c r="H159" s="27"/>
      <c r="I159" s="260"/>
      <c r="Q159" s="32"/>
      <c r="R159" s="31"/>
      <c r="S159" s="31"/>
    </row>
    <row r="160" spans="3:19" ht="15" customHeight="1">
      <c r="C160" s="26"/>
      <c r="D160" s="103"/>
      <c r="E160" s="103"/>
      <c r="F160" s="27"/>
      <c r="G160" s="27"/>
      <c r="H160" s="27"/>
      <c r="I160" s="260"/>
      <c r="Q160" s="32"/>
      <c r="R160" s="31"/>
      <c r="S160" s="158"/>
    </row>
    <row r="161" spans="3:19" ht="15" customHeight="1">
      <c r="C161" s="26"/>
      <c r="D161" s="103"/>
      <c r="E161" s="103"/>
      <c r="F161" s="27"/>
      <c r="G161" s="27"/>
      <c r="H161" s="27"/>
      <c r="I161" s="260"/>
      <c r="Q161" s="32"/>
      <c r="R161" s="31"/>
      <c r="S161" s="158"/>
    </row>
    <row r="162" spans="3:9" ht="15" customHeight="1">
      <c r="C162" s="26"/>
      <c r="D162" s="103"/>
      <c r="E162" s="103"/>
      <c r="F162" s="27"/>
      <c r="G162" s="27"/>
      <c r="H162" s="27"/>
      <c r="I162" s="260"/>
    </row>
    <row r="163" spans="3:9" ht="15" customHeight="1">
      <c r="C163" s="26"/>
      <c r="D163" s="103"/>
      <c r="E163" s="103"/>
      <c r="F163" s="27"/>
      <c r="G163" s="27"/>
      <c r="H163" s="27"/>
      <c r="I163" s="260"/>
    </row>
    <row r="164" spans="3:9" ht="15" customHeight="1">
      <c r="C164" s="26"/>
      <c r="D164" s="103"/>
      <c r="E164" s="103"/>
      <c r="F164" s="27"/>
      <c r="G164" s="27"/>
      <c r="H164" s="27"/>
      <c r="I164" s="260"/>
    </row>
    <row r="165" spans="3:9" ht="15" customHeight="1">
      <c r="C165" s="26"/>
      <c r="D165" s="103"/>
      <c r="E165" s="103"/>
      <c r="F165" s="27"/>
      <c r="G165" s="27"/>
      <c r="H165" s="27"/>
      <c r="I165" s="260"/>
    </row>
    <row r="166" spans="3:9" ht="15" customHeight="1">
      <c r="C166" s="26"/>
      <c r="D166" s="103"/>
      <c r="E166" s="103"/>
      <c r="F166" s="27"/>
      <c r="G166" s="27"/>
      <c r="H166" s="27"/>
      <c r="I166" s="260"/>
    </row>
    <row r="167" spans="3:9" ht="15" customHeight="1">
      <c r="C167" s="26"/>
      <c r="D167" s="103"/>
      <c r="E167" s="103"/>
      <c r="F167" s="27"/>
      <c r="G167" s="27"/>
      <c r="H167" s="27"/>
      <c r="I167" s="260"/>
    </row>
    <row r="168" spans="3:9" ht="15" customHeight="1">
      <c r="C168" s="26"/>
      <c r="D168" s="103"/>
      <c r="E168" s="103"/>
      <c r="F168" s="27"/>
      <c r="G168" s="27"/>
      <c r="H168" s="27"/>
      <c r="I168" s="260"/>
    </row>
    <row r="169" spans="3:9" ht="15" customHeight="1">
      <c r="C169" s="26"/>
      <c r="D169" s="103"/>
      <c r="E169" s="103"/>
      <c r="F169" s="27"/>
      <c r="G169" s="27"/>
      <c r="H169" s="27"/>
      <c r="I169" s="260"/>
    </row>
    <row r="170" spans="3:9" ht="15" customHeight="1">
      <c r="C170" s="26"/>
      <c r="D170" s="103"/>
      <c r="E170" s="103"/>
      <c r="F170" s="27"/>
      <c r="G170" s="27"/>
      <c r="H170" s="27"/>
      <c r="I170" s="260"/>
    </row>
    <row r="171" spans="3:9" ht="15" customHeight="1">
      <c r="C171" s="26"/>
      <c r="D171" s="103"/>
      <c r="E171" s="103"/>
      <c r="F171" s="27"/>
      <c r="G171" s="27"/>
      <c r="H171" s="27"/>
      <c r="I171" s="260"/>
    </row>
    <row r="172" spans="3:9" ht="15" customHeight="1">
      <c r="C172" s="26"/>
      <c r="D172" s="103"/>
      <c r="E172" s="103"/>
      <c r="F172" s="27"/>
      <c r="G172" s="27"/>
      <c r="H172" s="27"/>
      <c r="I172" s="260"/>
    </row>
    <row r="173" spans="3:22" ht="15" customHeight="1">
      <c r="C173" s="26"/>
      <c r="D173" s="103"/>
      <c r="E173" s="103"/>
      <c r="F173" s="27"/>
      <c r="G173" s="27"/>
      <c r="H173" s="27"/>
      <c r="I173" s="260"/>
      <c r="M173" s="165"/>
      <c r="Q173" s="165"/>
      <c r="R173" s="165"/>
      <c r="S173" s="165"/>
      <c r="T173" s="165"/>
      <c r="U173" s="165"/>
      <c r="V173" s="165"/>
    </row>
    <row r="174" spans="3:22" ht="15" customHeight="1">
      <c r="C174" s="26"/>
      <c r="D174" s="103"/>
      <c r="E174" s="103"/>
      <c r="F174" s="27"/>
      <c r="G174" s="27"/>
      <c r="H174" s="27"/>
      <c r="I174" s="260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</row>
    <row r="175" spans="3:22" ht="15" customHeight="1">
      <c r="C175" s="26"/>
      <c r="D175" s="103"/>
      <c r="E175" s="103"/>
      <c r="F175" s="27"/>
      <c r="G175" s="27"/>
      <c r="H175" s="27"/>
      <c r="I175" s="260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</row>
    <row r="176" spans="3:22" ht="15" customHeight="1">
      <c r="C176" s="26"/>
      <c r="D176" s="103"/>
      <c r="E176" s="103"/>
      <c r="F176" s="27"/>
      <c r="G176" s="27"/>
      <c r="H176" s="27"/>
      <c r="I176" s="260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</row>
    <row r="177" spans="3:22" ht="15" customHeight="1">
      <c r="C177" s="26"/>
      <c r="D177" s="103"/>
      <c r="E177" s="103"/>
      <c r="F177" s="27"/>
      <c r="G177" s="27"/>
      <c r="H177" s="27"/>
      <c r="I177" s="260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</row>
    <row r="178" spans="3:22" ht="15" customHeight="1">
      <c r="C178" s="26"/>
      <c r="D178" s="103"/>
      <c r="E178" s="103"/>
      <c r="F178" s="27"/>
      <c r="G178" s="27"/>
      <c r="H178" s="27"/>
      <c r="I178" s="260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</row>
    <row r="179" spans="3:22" ht="15" customHeight="1">
      <c r="C179" s="26"/>
      <c r="D179" s="103"/>
      <c r="E179" s="103"/>
      <c r="F179" s="27"/>
      <c r="G179" s="27"/>
      <c r="H179" s="27"/>
      <c r="I179" s="260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</row>
    <row r="180" spans="3:22" ht="15" customHeight="1">
      <c r="C180" s="26"/>
      <c r="D180" s="103"/>
      <c r="E180" s="103"/>
      <c r="F180" s="27"/>
      <c r="G180" s="27"/>
      <c r="H180" s="27"/>
      <c r="I180" s="260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</row>
    <row r="181" spans="3:22" ht="15" customHeight="1">
      <c r="C181" s="26"/>
      <c r="D181" s="103"/>
      <c r="E181" s="103"/>
      <c r="F181" s="27"/>
      <c r="G181" s="27"/>
      <c r="H181" s="27"/>
      <c r="I181" s="260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</row>
    <row r="182" spans="3:22" ht="15" customHeight="1">
      <c r="C182" s="25"/>
      <c r="D182" s="25"/>
      <c r="E182" s="25"/>
      <c r="F182" s="25"/>
      <c r="G182" s="25"/>
      <c r="H182" s="25"/>
      <c r="I182" s="260"/>
      <c r="M182" s="165"/>
      <c r="N182" s="165"/>
      <c r="O182" s="165"/>
      <c r="P182" s="165"/>
      <c r="Q182" s="190"/>
      <c r="R182" s="164"/>
      <c r="S182" s="164"/>
      <c r="T182" s="164"/>
      <c r="U182" s="164"/>
      <c r="V182" s="165"/>
    </row>
    <row r="183" spans="9:22" ht="15" customHeight="1">
      <c r="I183" s="260"/>
      <c r="M183" s="165"/>
      <c r="N183" s="165"/>
      <c r="O183" s="165"/>
      <c r="P183" s="165"/>
      <c r="Q183" s="190"/>
      <c r="R183" s="164"/>
      <c r="S183" s="164"/>
      <c r="T183" s="164"/>
      <c r="U183" s="164"/>
      <c r="V183" s="165"/>
    </row>
    <row r="184" spans="9:22" ht="15" customHeight="1">
      <c r="I184" s="260"/>
      <c r="M184" s="165"/>
      <c r="N184" s="165"/>
      <c r="O184" s="165"/>
      <c r="P184" s="165"/>
      <c r="Q184" s="113"/>
      <c r="R184" s="113"/>
      <c r="S184" s="113"/>
      <c r="T184" s="113"/>
      <c r="U184" s="113"/>
      <c r="V184" s="165"/>
    </row>
    <row r="185" spans="13:22" ht="15" customHeight="1">
      <c r="M185" s="165"/>
      <c r="N185" s="165"/>
      <c r="O185" s="165"/>
      <c r="P185" s="165"/>
      <c r="Q185" s="113"/>
      <c r="R185" s="113"/>
      <c r="S185" s="113"/>
      <c r="T185" s="113"/>
      <c r="U185" s="113"/>
      <c r="V185" s="165"/>
    </row>
    <row r="186" spans="13:22" ht="15" customHeight="1">
      <c r="M186" s="165"/>
      <c r="N186" s="165"/>
      <c r="O186" s="165"/>
      <c r="P186" s="165"/>
      <c r="Q186" s="113"/>
      <c r="R186" s="113" t="s">
        <v>69</v>
      </c>
      <c r="S186" s="113"/>
      <c r="T186" s="194">
        <f>100%-T187</f>
        <v>0.8820132207862567</v>
      </c>
      <c r="U186" s="113"/>
      <c r="V186" s="165"/>
    </row>
    <row r="187" spans="13:22" ht="15" customHeight="1">
      <c r="M187" s="165"/>
      <c r="N187" s="165"/>
      <c r="O187" s="165"/>
      <c r="P187" s="165"/>
      <c r="Q187" s="261"/>
      <c r="R187" s="279" t="s">
        <v>92</v>
      </c>
      <c r="S187" s="113"/>
      <c r="T187" s="194">
        <f>G54</f>
        <v>0.11798677921374333</v>
      </c>
      <c r="U187" s="113"/>
      <c r="V187" s="165"/>
    </row>
    <row r="188" spans="13:22" ht="15" customHeight="1">
      <c r="M188" s="165"/>
      <c r="N188" s="165"/>
      <c r="O188" s="165"/>
      <c r="P188" s="165"/>
      <c r="Q188" s="113"/>
      <c r="R188" s="113"/>
      <c r="S188" s="113"/>
      <c r="T188" s="194"/>
      <c r="U188" s="113"/>
      <c r="V188" s="165"/>
    </row>
    <row r="189" spans="13:22" ht="15" customHeight="1">
      <c r="M189" s="165"/>
      <c r="N189" s="165"/>
      <c r="O189" s="165"/>
      <c r="P189" s="165"/>
      <c r="Q189" s="113"/>
      <c r="R189" s="113"/>
      <c r="S189" s="113"/>
      <c r="T189" s="113"/>
      <c r="U189" s="113"/>
      <c r="V189" s="165"/>
    </row>
    <row r="190" spans="13:22" ht="15" customHeight="1">
      <c r="M190" s="165"/>
      <c r="N190" s="165"/>
      <c r="O190" s="165"/>
      <c r="P190" s="165"/>
      <c r="Q190" s="113"/>
      <c r="R190" s="113"/>
      <c r="S190" s="113"/>
      <c r="T190" s="113"/>
      <c r="U190" s="113"/>
      <c r="V190" s="165"/>
    </row>
    <row r="191" spans="13:22" ht="15" customHeight="1">
      <c r="M191" s="165"/>
      <c r="N191" s="165"/>
      <c r="O191" s="165"/>
      <c r="P191" s="165"/>
      <c r="Q191" s="113"/>
      <c r="R191" s="113"/>
      <c r="S191" s="113"/>
      <c r="T191" s="113"/>
      <c r="U191" s="113"/>
      <c r="V191" s="165"/>
    </row>
    <row r="192" spans="13:22" ht="15" customHeight="1">
      <c r="M192" s="165"/>
      <c r="N192" s="165"/>
      <c r="O192" s="165"/>
      <c r="P192" s="165"/>
      <c r="Q192" s="164"/>
      <c r="R192" s="164"/>
      <c r="S192" s="164"/>
      <c r="T192" s="164"/>
      <c r="U192" s="164"/>
      <c r="V192" s="165"/>
    </row>
    <row r="193" spans="13:22" ht="15" customHeight="1">
      <c r="M193" s="165"/>
      <c r="N193" s="165"/>
      <c r="O193" s="165"/>
      <c r="P193" s="165"/>
      <c r="Q193" s="164"/>
      <c r="R193" s="164"/>
      <c r="S193" s="164"/>
      <c r="T193" s="164"/>
      <c r="U193" s="164"/>
      <c r="V193" s="165"/>
    </row>
    <row r="194" spans="14:16" ht="15" customHeight="1">
      <c r="N194" s="165"/>
      <c r="O194" s="165"/>
      <c r="P194" s="165"/>
    </row>
  </sheetData>
  <sheetProtection/>
  <autoFilter ref="G8:H52"/>
  <mergeCells count="6">
    <mergeCell ref="B1:C4"/>
    <mergeCell ref="B5:F7"/>
    <mergeCell ref="G5:H7"/>
    <mergeCell ref="J5:L7"/>
    <mergeCell ref="N5:P7"/>
    <mergeCell ref="J54:L55"/>
  </mergeCells>
  <conditionalFormatting sqref="I55 I9:I53">
    <cfRule type="iconSet" priority="3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5"/>
  <drawing r:id="rId4"/>
  <tableParts>
    <tablePart r:id="rId1"/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1:W20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8" width="8.7109375" style="30" customWidth="1"/>
    <col min="9" max="9" width="4.28125" style="54" customWidth="1"/>
    <col min="10" max="10" width="4.28125" style="30" customWidth="1"/>
    <col min="11" max="11" width="26.7109375" style="30" customWidth="1"/>
    <col min="12" max="12" width="8.7109375" style="30" customWidth="1"/>
    <col min="13" max="14" width="4.28125" style="30" customWidth="1"/>
    <col min="15" max="15" width="26.7109375" style="30" customWidth="1"/>
    <col min="16" max="16" width="8.7109375" style="30" customWidth="1"/>
    <col min="17" max="17" width="10.140625" style="30" bestFit="1" customWidth="1"/>
    <col min="18" max="18" width="8.00390625" style="30" customWidth="1"/>
    <col min="19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12" ht="15.75" customHeight="1">
      <c r="B3" s="542"/>
      <c r="C3" s="542"/>
      <c r="L3" s="30" t="s">
        <v>76</v>
      </c>
    </row>
    <row r="4" spans="2:9" ht="15.75" customHeight="1" thickBot="1">
      <c r="B4" s="542"/>
      <c r="C4" s="542"/>
      <c r="I4" s="67"/>
    </row>
    <row r="5" spans="2:16" ht="15.75" customHeight="1">
      <c r="B5" s="608" t="s">
        <v>88</v>
      </c>
      <c r="C5" s="609"/>
      <c r="D5" s="609"/>
      <c r="E5" s="609"/>
      <c r="F5" s="610"/>
      <c r="G5" s="608" t="s">
        <v>83</v>
      </c>
      <c r="H5" s="610"/>
      <c r="I5" s="33"/>
      <c r="J5" s="608" t="s">
        <v>99</v>
      </c>
      <c r="K5" s="609"/>
      <c r="L5" s="610"/>
      <c r="N5" s="608" t="s">
        <v>140</v>
      </c>
      <c r="O5" s="609"/>
      <c r="P5" s="610"/>
    </row>
    <row r="6" spans="2:16" ht="15.75" customHeight="1">
      <c r="B6" s="611"/>
      <c r="C6" s="612"/>
      <c r="D6" s="612"/>
      <c r="E6" s="612"/>
      <c r="F6" s="613"/>
      <c r="G6" s="611"/>
      <c r="H6" s="613"/>
      <c r="I6" s="33"/>
      <c r="J6" s="611"/>
      <c r="K6" s="612"/>
      <c r="L6" s="613"/>
      <c r="N6" s="611"/>
      <c r="O6" s="612"/>
      <c r="P6" s="613"/>
    </row>
    <row r="7" spans="2:17" ht="15.75" customHeight="1" thickBot="1">
      <c r="B7" s="614"/>
      <c r="C7" s="615"/>
      <c r="D7" s="615"/>
      <c r="E7" s="615"/>
      <c r="F7" s="616"/>
      <c r="G7" s="614"/>
      <c r="H7" s="616"/>
      <c r="I7" s="33"/>
      <c r="J7" s="614"/>
      <c r="K7" s="615"/>
      <c r="L7" s="616"/>
      <c r="N7" s="614"/>
      <c r="O7" s="615"/>
      <c r="P7" s="616"/>
      <c r="Q7" s="54"/>
    </row>
    <row r="8" spans="2:16" ht="15.75" customHeight="1" thickBot="1">
      <c r="B8" s="421" t="s">
        <v>16</v>
      </c>
      <c r="C8" s="422" t="s">
        <v>43</v>
      </c>
      <c r="D8" s="423" t="s">
        <v>103</v>
      </c>
      <c r="E8" s="423" t="s">
        <v>102</v>
      </c>
      <c r="F8" s="424" t="s">
        <v>17</v>
      </c>
      <c r="G8" s="491">
        <v>2014</v>
      </c>
      <c r="H8" s="424">
        <v>2013</v>
      </c>
      <c r="I8" s="257"/>
      <c r="J8" s="425" t="s">
        <v>16</v>
      </c>
      <c r="K8" s="397" t="s">
        <v>43</v>
      </c>
      <c r="L8" s="426" t="s">
        <v>17</v>
      </c>
      <c r="M8" s="23"/>
      <c r="N8" s="421" t="s">
        <v>16</v>
      </c>
      <c r="O8" s="397" t="s">
        <v>43</v>
      </c>
      <c r="P8" s="426" t="s">
        <v>17</v>
      </c>
    </row>
    <row r="9" spans="2:16" ht="15.75" customHeight="1">
      <c r="B9" s="155">
        <v>1</v>
      </c>
      <c r="C9" s="364" t="s">
        <v>173</v>
      </c>
      <c r="D9" s="378">
        <v>20650</v>
      </c>
      <c r="E9" s="378">
        <v>16639</v>
      </c>
      <c r="F9" s="301">
        <f aca="true" t="shared" si="0" ref="F9:F18">D9/E9-100%</f>
        <v>0.24106015986537654</v>
      </c>
      <c r="G9" s="391">
        <v>0.22520803114741583</v>
      </c>
      <c r="H9" s="392">
        <v>0.20762415772398302</v>
      </c>
      <c r="I9" s="258">
        <f>IF(G9&gt;H9,1,0)</f>
        <v>1</v>
      </c>
      <c r="J9" s="155">
        <v>1</v>
      </c>
      <c r="K9" s="364" t="s">
        <v>173</v>
      </c>
      <c r="L9" s="418">
        <v>0.34697986577181206</v>
      </c>
      <c r="M9" s="23"/>
      <c r="N9" s="155">
        <v>1</v>
      </c>
      <c r="O9" s="280" t="s">
        <v>173</v>
      </c>
      <c r="P9" s="294">
        <v>0.8566308243727598</v>
      </c>
    </row>
    <row r="10" spans="2:16" ht="15.75" customHeight="1">
      <c r="B10" s="156">
        <v>2</v>
      </c>
      <c r="C10" s="367" t="s">
        <v>173</v>
      </c>
      <c r="D10" s="295">
        <v>15520</v>
      </c>
      <c r="E10" s="295">
        <v>8510</v>
      </c>
      <c r="F10" s="306">
        <f t="shared" si="0"/>
        <v>0.8237367802585194</v>
      </c>
      <c r="G10" s="393">
        <v>0.24148125097245993</v>
      </c>
      <c r="H10" s="394">
        <v>0.14662807126365485</v>
      </c>
      <c r="I10" s="258">
        <f aca="true" t="shared" si="1" ref="I10:I68">IF(G10&gt;H10,1,0)</f>
        <v>1</v>
      </c>
      <c r="J10" s="156">
        <v>2</v>
      </c>
      <c r="K10" s="367" t="s">
        <v>173</v>
      </c>
      <c r="L10" s="395">
        <v>0.2999666703699589</v>
      </c>
      <c r="M10" s="23"/>
      <c r="N10" s="156">
        <v>2</v>
      </c>
      <c r="O10" s="184" t="s">
        <v>173</v>
      </c>
      <c r="P10" s="143">
        <v>0.7935483870967742</v>
      </c>
    </row>
    <row r="11" spans="2:16" ht="15.75" customHeight="1">
      <c r="B11" s="156">
        <v>3</v>
      </c>
      <c r="C11" s="367" t="s">
        <v>173</v>
      </c>
      <c r="D11" s="295">
        <v>14818</v>
      </c>
      <c r="E11" s="295">
        <v>11818</v>
      </c>
      <c r="F11" s="306">
        <f t="shared" si="0"/>
        <v>0.2538500592316806</v>
      </c>
      <c r="G11" s="393">
        <v>0.2034349730226939</v>
      </c>
      <c r="H11" s="394">
        <v>0.14666898332009531</v>
      </c>
      <c r="I11" s="258">
        <f t="shared" si="1"/>
        <v>1</v>
      </c>
      <c r="J11" s="156">
        <v>3</v>
      </c>
      <c r="K11" s="367" t="s">
        <v>173</v>
      </c>
      <c r="L11" s="395">
        <v>0.2486079266295447</v>
      </c>
      <c r="M11" s="23"/>
      <c r="N11" s="156">
        <v>3</v>
      </c>
      <c r="O11" s="111" t="s">
        <v>173</v>
      </c>
      <c r="P11" s="143">
        <v>0.4751054852320675</v>
      </c>
    </row>
    <row r="12" spans="2:16" ht="15.75" customHeight="1">
      <c r="B12" s="156">
        <v>4</v>
      </c>
      <c r="C12" s="367" t="s">
        <v>173</v>
      </c>
      <c r="D12" s="295">
        <v>6977</v>
      </c>
      <c r="E12" s="295">
        <v>4025</v>
      </c>
      <c r="F12" s="306">
        <f t="shared" si="0"/>
        <v>0.7334161490683231</v>
      </c>
      <c r="G12" s="393">
        <v>0.19533568508875077</v>
      </c>
      <c r="H12" s="394">
        <v>0.14670505904650824</v>
      </c>
      <c r="I12" s="258">
        <f t="shared" si="1"/>
        <v>1</v>
      </c>
      <c r="J12" s="156">
        <v>4</v>
      </c>
      <c r="K12" s="367" t="s">
        <v>173</v>
      </c>
      <c r="L12" s="395">
        <v>0.24148125097245993</v>
      </c>
      <c r="M12" s="23"/>
      <c r="N12" s="156">
        <v>4</v>
      </c>
      <c r="O12" s="12" t="s">
        <v>173</v>
      </c>
      <c r="P12" s="143">
        <v>0.46283783783783783</v>
      </c>
    </row>
    <row r="13" spans="2:16" ht="15.75" customHeight="1">
      <c r="B13" s="156">
        <v>5</v>
      </c>
      <c r="C13" s="367" t="s">
        <v>173</v>
      </c>
      <c r="D13" s="295">
        <v>6527</v>
      </c>
      <c r="E13" s="295">
        <v>6325</v>
      </c>
      <c r="F13" s="306">
        <f t="shared" si="0"/>
        <v>0.031936758893280626</v>
      </c>
      <c r="G13" s="393">
        <v>0.1992490384028329</v>
      </c>
      <c r="H13" s="394">
        <v>0.19984202211690363</v>
      </c>
      <c r="I13" s="258">
        <f t="shared" si="1"/>
        <v>0</v>
      </c>
      <c r="J13" s="156">
        <v>5</v>
      </c>
      <c r="K13" s="367" t="s">
        <v>173</v>
      </c>
      <c r="L13" s="395">
        <v>0.23645721638430195</v>
      </c>
      <c r="M13" s="23"/>
      <c r="N13" s="156">
        <v>5</v>
      </c>
      <c r="O13" s="111" t="s">
        <v>173</v>
      </c>
      <c r="P13" s="143">
        <v>0.4171656686626746</v>
      </c>
    </row>
    <row r="14" spans="2:16" ht="15.75" customHeight="1">
      <c r="B14" s="156">
        <v>6</v>
      </c>
      <c r="C14" s="367" t="s">
        <v>173</v>
      </c>
      <c r="D14" s="295">
        <v>5513</v>
      </c>
      <c r="E14" s="295">
        <v>6092</v>
      </c>
      <c r="F14" s="306">
        <f t="shared" si="0"/>
        <v>-0.09504267892317797</v>
      </c>
      <c r="G14" s="393">
        <v>0.23645721638430195</v>
      </c>
      <c r="H14" s="394">
        <v>0.235694664757999</v>
      </c>
      <c r="I14" s="258">
        <f t="shared" si="1"/>
        <v>1</v>
      </c>
      <c r="J14" s="156">
        <v>6</v>
      </c>
      <c r="K14" s="367" t="s">
        <v>173</v>
      </c>
      <c r="L14" s="395">
        <v>0.2257142857142857</v>
      </c>
      <c r="M14" s="23"/>
      <c r="N14" s="156">
        <v>6</v>
      </c>
      <c r="O14" s="111" t="s">
        <v>173</v>
      </c>
      <c r="P14" s="143">
        <v>0.4151193633952255</v>
      </c>
    </row>
    <row r="15" spans="2:16" ht="15.75" customHeight="1">
      <c r="B15" s="156">
        <v>7</v>
      </c>
      <c r="C15" s="367" t="s">
        <v>173</v>
      </c>
      <c r="D15" s="295">
        <v>5479</v>
      </c>
      <c r="E15" s="295">
        <v>3238</v>
      </c>
      <c r="F15" s="306">
        <f t="shared" si="0"/>
        <v>0.6920938851142682</v>
      </c>
      <c r="G15" s="393">
        <v>0.18512636842816596</v>
      </c>
      <c r="H15" s="394">
        <v>0.14371948513093652</v>
      </c>
      <c r="I15" s="258">
        <f t="shared" si="1"/>
        <v>1</v>
      </c>
      <c r="J15" s="156">
        <v>7</v>
      </c>
      <c r="K15" s="367" t="s">
        <v>173</v>
      </c>
      <c r="L15" s="395">
        <v>0.22520803114741583</v>
      </c>
      <c r="M15" s="23"/>
      <c r="N15" s="156">
        <v>7</v>
      </c>
      <c r="O15" s="111" t="s">
        <v>173</v>
      </c>
      <c r="P15" s="143">
        <v>0.3750809760310948</v>
      </c>
    </row>
    <row r="16" spans="2:16" ht="15.75" customHeight="1">
      <c r="B16" s="156">
        <v>8</v>
      </c>
      <c r="C16" s="367" t="s">
        <v>173</v>
      </c>
      <c r="D16" s="295">
        <v>4631</v>
      </c>
      <c r="E16" s="295">
        <v>4483</v>
      </c>
      <c r="F16" s="306">
        <f t="shared" si="0"/>
        <v>0.033013606959625186</v>
      </c>
      <c r="G16" s="393">
        <v>0.07777050061296119</v>
      </c>
      <c r="H16" s="394">
        <v>0.07681499631603297</v>
      </c>
      <c r="I16" s="258">
        <f t="shared" si="1"/>
        <v>1</v>
      </c>
      <c r="J16" s="156">
        <v>8</v>
      </c>
      <c r="K16" s="367" t="s">
        <v>173</v>
      </c>
      <c r="L16" s="395">
        <v>0.20714010530371132</v>
      </c>
      <c r="M16" s="23"/>
      <c r="N16" s="156">
        <v>8</v>
      </c>
      <c r="O16" s="111" t="s">
        <v>173</v>
      </c>
      <c r="P16" s="143">
        <v>0.37453183520599254</v>
      </c>
    </row>
    <row r="17" spans="2:16" ht="15.75" customHeight="1">
      <c r="B17" s="156">
        <v>9</v>
      </c>
      <c r="C17" s="367" t="s">
        <v>173</v>
      </c>
      <c r="D17" s="295">
        <v>3445</v>
      </c>
      <c r="E17" s="295">
        <v>3650</v>
      </c>
      <c r="F17" s="306">
        <f t="shared" si="0"/>
        <v>-0.05616438356164388</v>
      </c>
      <c r="G17" s="393">
        <v>0.14172288958367615</v>
      </c>
      <c r="H17" s="394">
        <v>0.16573582164101167</v>
      </c>
      <c r="I17" s="258">
        <f t="shared" si="1"/>
        <v>0</v>
      </c>
      <c r="J17" s="156">
        <v>9</v>
      </c>
      <c r="K17" s="367" t="s">
        <v>173</v>
      </c>
      <c r="L17" s="395">
        <v>0.2034349730226939</v>
      </c>
      <c r="M17" s="23"/>
      <c r="N17" s="156">
        <v>9</v>
      </c>
      <c r="O17" s="111" t="s">
        <v>173</v>
      </c>
      <c r="P17" s="143">
        <v>0.34934497816593885</v>
      </c>
    </row>
    <row r="18" spans="2:16" ht="15.75" customHeight="1">
      <c r="B18" s="156">
        <v>10</v>
      </c>
      <c r="C18" s="367" t="s">
        <v>173</v>
      </c>
      <c r="D18" s="295">
        <v>3205</v>
      </c>
      <c r="E18" s="295">
        <v>1511</v>
      </c>
      <c r="F18" s="306">
        <f t="shared" si="0"/>
        <v>1.1211118464592986</v>
      </c>
      <c r="G18" s="393">
        <v>0.1896449704142012</v>
      </c>
      <c r="H18" s="394">
        <v>0.08195031999132227</v>
      </c>
      <c r="I18" s="258">
        <f t="shared" si="1"/>
        <v>1</v>
      </c>
      <c r="J18" s="156">
        <v>10</v>
      </c>
      <c r="K18" s="367" t="s">
        <v>173</v>
      </c>
      <c r="L18" s="395">
        <v>0.1992490384028329</v>
      </c>
      <c r="M18" s="23"/>
      <c r="N18" s="156">
        <v>10</v>
      </c>
      <c r="O18" s="111" t="s">
        <v>173</v>
      </c>
      <c r="P18" s="143">
        <v>0.3420479302832244</v>
      </c>
    </row>
    <row r="19" spans="2:16" ht="15.75" customHeight="1">
      <c r="B19" s="156">
        <v>11</v>
      </c>
      <c r="C19" s="367" t="s">
        <v>173</v>
      </c>
      <c r="D19" s="515" t="s">
        <v>171</v>
      </c>
      <c r="E19" s="515" t="s">
        <v>171</v>
      </c>
      <c r="F19" s="306">
        <v>0.11368421052631583</v>
      </c>
      <c r="G19" s="393">
        <v>0.17084350258943984</v>
      </c>
      <c r="H19" s="394">
        <v>0.1552299703264095</v>
      </c>
      <c r="I19" s="258">
        <f t="shared" si="1"/>
        <v>1</v>
      </c>
      <c r="J19" s="156">
        <v>11</v>
      </c>
      <c r="K19" s="367" t="s">
        <v>173</v>
      </c>
      <c r="L19" s="395">
        <v>0.19533568508875077</v>
      </c>
      <c r="M19" s="23"/>
      <c r="N19" s="156">
        <v>11</v>
      </c>
      <c r="O19" s="111" t="s">
        <v>173</v>
      </c>
      <c r="P19" s="143">
        <v>0.3318042813455658</v>
      </c>
    </row>
    <row r="20" spans="2:16" ht="15.75" customHeight="1">
      <c r="B20" s="156">
        <v>12</v>
      </c>
      <c r="C20" s="367" t="s">
        <v>173</v>
      </c>
      <c r="D20" s="515" t="s">
        <v>171</v>
      </c>
      <c r="E20" s="515" t="s">
        <v>171</v>
      </c>
      <c r="F20" s="306">
        <v>0.11368421052631583</v>
      </c>
      <c r="G20" s="393">
        <v>0.10498667967430865</v>
      </c>
      <c r="H20" s="394">
        <v>0.19859643236593413</v>
      </c>
      <c r="I20" s="258">
        <f t="shared" si="1"/>
        <v>0</v>
      </c>
      <c r="J20" s="156">
        <v>12</v>
      </c>
      <c r="K20" s="367" t="s">
        <v>173</v>
      </c>
      <c r="L20" s="395">
        <v>0.19078947368421054</v>
      </c>
      <c r="M20" s="23"/>
      <c r="N20" s="156">
        <v>12</v>
      </c>
      <c r="O20" s="111" t="s">
        <v>173</v>
      </c>
      <c r="P20" s="143">
        <v>0.32916666666666666</v>
      </c>
    </row>
    <row r="21" spans="2:16" ht="15.75" customHeight="1">
      <c r="B21" s="156">
        <v>13</v>
      </c>
      <c r="C21" s="367" t="s">
        <v>173</v>
      </c>
      <c r="D21" s="515" t="s">
        <v>171</v>
      </c>
      <c r="E21" s="515" t="s">
        <v>171</v>
      </c>
      <c r="F21" s="306">
        <v>0.11368421052631583</v>
      </c>
      <c r="G21" s="393">
        <v>0.2999666703699589</v>
      </c>
      <c r="H21" s="394">
        <v>0.37642857142857145</v>
      </c>
      <c r="I21" s="258">
        <f t="shared" si="1"/>
        <v>0</v>
      </c>
      <c r="J21" s="156">
        <v>13</v>
      </c>
      <c r="K21" s="367" t="s">
        <v>173</v>
      </c>
      <c r="L21" s="395">
        <v>0.1896449704142012</v>
      </c>
      <c r="M21" s="23"/>
      <c r="N21" s="156">
        <v>13</v>
      </c>
      <c r="O21" s="111" t="s">
        <v>173</v>
      </c>
      <c r="P21" s="143">
        <v>0.3179347826086957</v>
      </c>
    </row>
    <row r="22" spans="2:16" ht="15.75" customHeight="1">
      <c r="B22" s="156">
        <v>14</v>
      </c>
      <c r="C22" s="367" t="s">
        <v>173</v>
      </c>
      <c r="D22" s="515" t="s">
        <v>171</v>
      </c>
      <c r="E22" s="515" t="s">
        <v>171</v>
      </c>
      <c r="F22" s="306">
        <v>0.11368421052631583</v>
      </c>
      <c r="G22" s="393">
        <v>0.08800000000000001</v>
      </c>
      <c r="H22" s="394">
        <v>0.08077400000000001</v>
      </c>
      <c r="I22" s="258">
        <f t="shared" si="1"/>
        <v>1</v>
      </c>
      <c r="J22" s="156">
        <v>14</v>
      </c>
      <c r="K22" s="367" t="s">
        <v>173</v>
      </c>
      <c r="L22" s="395">
        <v>0.18512636842816596</v>
      </c>
      <c r="M22" s="23"/>
      <c r="N22" s="156">
        <v>14</v>
      </c>
      <c r="O22" s="111" t="s">
        <v>173</v>
      </c>
      <c r="P22" s="143">
        <v>0.31389830508474575</v>
      </c>
    </row>
    <row r="23" spans="2:16" ht="15.75" customHeight="1">
      <c r="B23" s="156">
        <v>15</v>
      </c>
      <c r="C23" s="367" t="s">
        <v>173</v>
      </c>
      <c r="D23" s="515" t="s">
        <v>171</v>
      </c>
      <c r="E23" s="515" t="s">
        <v>171</v>
      </c>
      <c r="F23" s="306">
        <v>0.11368421052631583</v>
      </c>
      <c r="G23" s="393">
        <v>0.34697986577181206</v>
      </c>
      <c r="H23" s="394">
        <v>0.4196978175713486</v>
      </c>
      <c r="I23" s="258">
        <f t="shared" si="1"/>
        <v>0</v>
      </c>
      <c r="J23" s="156">
        <v>15</v>
      </c>
      <c r="K23" s="367" t="s">
        <v>173</v>
      </c>
      <c r="L23" s="395">
        <v>0.17817183871648723</v>
      </c>
      <c r="M23" s="23"/>
      <c r="N23" s="156">
        <v>15</v>
      </c>
      <c r="O23" s="111" t="s">
        <v>173</v>
      </c>
      <c r="P23" s="143">
        <v>0.3037190082644628</v>
      </c>
    </row>
    <row r="24" spans="2:16" ht="15.75" customHeight="1">
      <c r="B24" s="156">
        <v>16</v>
      </c>
      <c r="C24" s="367" t="s">
        <v>173</v>
      </c>
      <c r="D24" s="515" t="s">
        <v>171</v>
      </c>
      <c r="E24" s="515" t="s">
        <v>171</v>
      </c>
      <c r="F24" s="306">
        <v>0.11368421052631583</v>
      </c>
      <c r="G24" s="393">
        <v>0.13167398188788265</v>
      </c>
      <c r="H24" s="394">
        <v>0.07668664515137544</v>
      </c>
      <c r="I24" s="258">
        <f t="shared" si="1"/>
        <v>1</v>
      </c>
      <c r="J24" s="156">
        <v>16</v>
      </c>
      <c r="K24" s="367" t="s">
        <v>173</v>
      </c>
      <c r="L24" s="395">
        <v>0.17084350258943984</v>
      </c>
      <c r="M24" s="23"/>
      <c r="N24" s="156">
        <v>16</v>
      </c>
      <c r="O24" s="111" t="s">
        <v>173</v>
      </c>
      <c r="P24" s="143">
        <v>0.3013221990257481</v>
      </c>
    </row>
    <row r="25" spans="2:16" ht="15.75" customHeight="1">
      <c r="B25" s="156">
        <v>17</v>
      </c>
      <c r="C25" s="367" t="s">
        <v>173</v>
      </c>
      <c r="D25" s="515" t="s">
        <v>171</v>
      </c>
      <c r="E25" s="515" t="s">
        <v>171</v>
      </c>
      <c r="F25" s="306">
        <v>0.11368421052631583</v>
      </c>
      <c r="G25" s="393">
        <v>0.2486079266295447</v>
      </c>
      <c r="H25" s="394">
        <v>0.2751322751322751</v>
      </c>
      <c r="I25" s="258">
        <f t="shared" si="1"/>
        <v>0</v>
      </c>
      <c r="J25" s="156">
        <v>17</v>
      </c>
      <c r="K25" s="367" t="s">
        <v>173</v>
      </c>
      <c r="L25" s="395">
        <v>0.16798196166854565</v>
      </c>
      <c r="M25" s="23"/>
      <c r="N25" s="156">
        <v>17</v>
      </c>
      <c r="O25" s="111" t="s">
        <v>173</v>
      </c>
      <c r="P25" s="143">
        <v>0.3007915567282322</v>
      </c>
    </row>
    <row r="26" spans="2:16" ht="15.75" customHeight="1">
      <c r="B26" s="156">
        <v>18</v>
      </c>
      <c r="C26" s="367" t="s">
        <v>173</v>
      </c>
      <c r="D26" s="515" t="s">
        <v>171</v>
      </c>
      <c r="E26" s="515" t="s">
        <v>171</v>
      </c>
      <c r="F26" s="306">
        <v>0.11368421052631583</v>
      </c>
      <c r="G26" s="393">
        <v>0.15</v>
      </c>
      <c r="H26" s="394">
        <v>0.10000716897268622</v>
      </c>
      <c r="I26" s="258">
        <f t="shared" si="1"/>
        <v>1</v>
      </c>
      <c r="J26" s="156">
        <v>18</v>
      </c>
      <c r="K26" s="367" t="s">
        <v>173</v>
      </c>
      <c r="L26" s="395">
        <v>0.15992812219227315</v>
      </c>
      <c r="M26" s="23"/>
      <c r="N26" s="156">
        <v>18</v>
      </c>
      <c r="O26" s="111" t="s">
        <v>173</v>
      </c>
      <c r="P26" s="143">
        <v>0.2554660529344074</v>
      </c>
    </row>
    <row r="27" spans="2:16" ht="15.75" customHeight="1">
      <c r="B27" s="156">
        <v>19</v>
      </c>
      <c r="C27" s="367" t="s">
        <v>173</v>
      </c>
      <c r="D27" s="515" t="s">
        <v>171</v>
      </c>
      <c r="E27" s="515" t="s">
        <v>171</v>
      </c>
      <c r="F27" s="306">
        <v>0.11368421052631583</v>
      </c>
      <c r="G27" s="393">
        <v>0.1447764651378272</v>
      </c>
      <c r="H27" s="394">
        <v>0.18213689482470785</v>
      </c>
      <c r="I27" s="258">
        <f t="shared" si="1"/>
        <v>0</v>
      </c>
      <c r="J27" s="156">
        <v>19</v>
      </c>
      <c r="K27" s="367" t="s">
        <v>173</v>
      </c>
      <c r="L27" s="395">
        <v>0.15438038657852898</v>
      </c>
      <c r="M27" s="23"/>
      <c r="N27" s="156">
        <v>19</v>
      </c>
      <c r="O27" s="111" t="s">
        <v>173</v>
      </c>
      <c r="P27" s="143">
        <v>0.2421974812922066</v>
      </c>
    </row>
    <row r="28" spans="2:16" ht="15.75" customHeight="1">
      <c r="B28" s="156">
        <v>20</v>
      </c>
      <c r="C28" s="367" t="s">
        <v>173</v>
      </c>
      <c r="D28" s="515" t="s">
        <v>171</v>
      </c>
      <c r="E28" s="515" t="s">
        <v>171</v>
      </c>
      <c r="F28" s="306">
        <v>0.11368421052631583</v>
      </c>
      <c r="G28" s="393">
        <v>0.15438038657852898</v>
      </c>
      <c r="H28" s="394">
        <v>0.2761299435028249</v>
      </c>
      <c r="I28" s="258">
        <f t="shared" si="1"/>
        <v>0</v>
      </c>
      <c r="J28" s="156">
        <v>20</v>
      </c>
      <c r="K28" s="367" t="s">
        <v>173</v>
      </c>
      <c r="L28" s="395">
        <v>0.15</v>
      </c>
      <c r="M28" s="23"/>
      <c r="N28" s="156">
        <v>20</v>
      </c>
      <c r="O28" s="111" t="s">
        <v>173</v>
      </c>
      <c r="P28" s="143">
        <v>0.2206896551724138</v>
      </c>
    </row>
    <row r="29" spans="2:16" ht="15.75" customHeight="1">
      <c r="B29" s="156">
        <v>21</v>
      </c>
      <c r="C29" s="367" t="s">
        <v>173</v>
      </c>
      <c r="D29" s="515" t="s">
        <v>171</v>
      </c>
      <c r="E29" s="515" t="s">
        <v>171</v>
      </c>
      <c r="F29" s="306">
        <v>0.11368421052631583</v>
      </c>
      <c r="G29" s="393">
        <v>0.20714010530371132</v>
      </c>
      <c r="H29" s="394">
        <v>0.1534195933456562</v>
      </c>
      <c r="I29" s="258">
        <f t="shared" si="1"/>
        <v>1</v>
      </c>
      <c r="J29" s="156">
        <v>21</v>
      </c>
      <c r="K29" s="367" t="s">
        <v>173</v>
      </c>
      <c r="L29" s="395">
        <v>0.14578249336870028</v>
      </c>
      <c r="M29" s="23"/>
      <c r="N29" s="156">
        <v>21</v>
      </c>
      <c r="O29" s="111" t="s">
        <v>173</v>
      </c>
      <c r="P29" s="417">
        <v>0.215962441314554</v>
      </c>
    </row>
    <row r="30" spans="2:16" ht="15.75" customHeight="1">
      <c r="B30" s="156">
        <v>22</v>
      </c>
      <c r="C30" s="367" t="s">
        <v>173</v>
      </c>
      <c r="D30" s="515" t="s">
        <v>171</v>
      </c>
      <c r="E30" s="515" t="s">
        <v>171</v>
      </c>
      <c r="F30" s="306">
        <v>0.11368421052631583</v>
      </c>
      <c r="G30" s="393">
        <v>0.1019786910197869</v>
      </c>
      <c r="H30" s="394">
        <v>0.07596636280121546</v>
      </c>
      <c r="I30" s="258">
        <f t="shared" si="1"/>
        <v>1</v>
      </c>
      <c r="J30" s="156">
        <v>22</v>
      </c>
      <c r="K30" s="367" t="s">
        <v>173</v>
      </c>
      <c r="L30" s="395">
        <v>0.1447764651378272</v>
      </c>
      <c r="M30" s="23"/>
      <c r="N30" s="156">
        <v>22</v>
      </c>
      <c r="O30" s="111" t="s">
        <v>173</v>
      </c>
      <c r="P30" s="143">
        <v>0.21138211382113822</v>
      </c>
    </row>
    <row r="31" spans="2:16" ht="15.75" customHeight="1">
      <c r="B31" s="156">
        <v>23</v>
      </c>
      <c r="C31" s="367" t="s">
        <v>173</v>
      </c>
      <c r="D31" s="515" t="s">
        <v>171</v>
      </c>
      <c r="E31" s="515" t="s">
        <v>171</v>
      </c>
      <c r="F31" s="306">
        <v>0.11368421052631583</v>
      </c>
      <c r="G31" s="393">
        <v>0.19078947368421054</v>
      </c>
      <c r="H31" s="394">
        <v>0.14001623376623376</v>
      </c>
      <c r="I31" s="258">
        <f t="shared" si="1"/>
        <v>1</v>
      </c>
      <c r="J31" s="156">
        <v>23</v>
      </c>
      <c r="K31" s="367" t="s">
        <v>173</v>
      </c>
      <c r="L31" s="395">
        <v>0.14172288958367615</v>
      </c>
      <c r="M31" s="23"/>
      <c r="N31" s="156">
        <v>23</v>
      </c>
      <c r="O31" s="111" t="s">
        <v>173</v>
      </c>
      <c r="P31" s="143">
        <v>0.20743034055727555</v>
      </c>
    </row>
    <row r="32" spans="2:16" ht="15.75" customHeight="1">
      <c r="B32" s="156">
        <v>24</v>
      </c>
      <c r="C32" s="367" t="s">
        <v>173</v>
      </c>
      <c r="D32" s="515" t="s">
        <v>171</v>
      </c>
      <c r="E32" s="515" t="s">
        <v>171</v>
      </c>
      <c r="F32" s="306">
        <v>0.11368421052631583</v>
      </c>
      <c r="G32" s="393">
        <v>0.106389279632783</v>
      </c>
      <c r="H32" s="394">
        <v>0.13361778576240738</v>
      </c>
      <c r="I32" s="258">
        <f t="shared" si="1"/>
        <v>0</v>
      </c>
      <c r="J32" s="156">
        <v>24</v>
      </c>
      <c r="K32" s="367" t="s">
        <v>173</v>
      </c>
      <c r="L32" s="395">
        <v>0.13167398188788265</v>
      </c>
      <c r="M32" s="23"/>
      <c r="N32" s="156">
        <v>24</v>
      </c>
      <c r="O32" s="111" t="s">
        <v>173</v>
      </c>
      <c r="P32" s="143">
        <v>0.2</v>
      </c>
    </row>
    <row r="33" spans="2:16" ht="15.75" customHeight="1">
      <c r="B33" s="156">
        <v>25</v>
      </c>
      <c r="C33" s="367" t="s">
        <v>173</v>
      </c>
      <c r="D33" s="515" t="s">
        <v>171</v>
      </c>
      <c r="E33" s="515" t="s">
        <v>171</v>
      </c>
      <c r="F33" s="306">
        <v>0.11368421052631583</v>
      </c>
      <c r="G33" s="393">
        <v>0.14578249336870028</v>
      </c>
      <c r="H33" s="394">
        <v>0.12473678933119423</v>
      </c>
      <c r="I33" s="258">
        <f t="shared" si="1"/>
        <v>1</v>
      </c>
      <c r="J33" s="156">
        <v>25</v>
      </c>
      <c r="K33" s="367" t="s">
        <v>173</v>
      </c>
      <c r="L33" s="395">
        <v>0.11574556830031282</v>
      </c>
      <c r="M33" s="23"/>
      <c r="N33" s="156">
        <v>25</v>
      </c>
      <c r="O33" s="111" t="s">
        <v>173</v>
      </c>
      <c r="P33" s="143">
        <v>0.183744557329463</v>
      </c>
    </row>
    <row r="34" spans="2:16" ht="15.75" customHeight="1">
      <c r="B34" s="156">
        <v>26</v>
      </c>
      <c r="C34" s="367" t="s">
        <v>173</v>
      </c>
      <c r="D34" s="515" t="s">
        <v>171</v>
      </c>
      <c r="E34" s="515" t="s">
        <v>171</v>
      </c>
      <c r="F34" s="306">
        <v>0.11368421052631583</v>
      </c>
      <c r="G34" s="393">
        <v>0.15992812219227315</v>
      </c>
      <c r="H34" s="394">
        <v>0.14006243496357962</v>
      </c>
      <c r="I34" s="258">
        <f t="shared" si="1"/>
        <v>1</v>
      </c>
      <c r="J34" s="156">
        <v>26</v>
      </c>
      <c r="K34" s="367" t="s">
        <v>173</v>
      </c>
      <c r="L34" s="395">
        <v>0.10842639593908629</v>
      </c>
      <c r="M34" s="23"/>
      <c r="N34" s="156">
        <v>26</v>
      </c>
      <c r="O34" s="111" t="s">
        <v>173</v>
      </c>
      <c r="P34" s="143">
        <v>0.16531165311653118</v>
      </c>
    </row>
    <row r="35" spans="2:16" ht="15.75" customHeight="1">
      <c r="B35" s="156">
        <v>27</v>
      </c>
      <c r="C35" s="367" t="s">
        <v>173</v>
      </c>
      <c r="D35" s="515" t="s">
        <v>171</v>
      </c>
      <c r="E35" s="515" t="s">
        <v>171</v>
      </c>
      <c r="F35" s="306">
        <v>0.11368421052631583</v>
      </c>
      <c r="G35" s="393">
        <v>0.08627931396569828</v>
      </c>
      <c r="H35" s="394">
        <v>0.06854998024496246</v>
      </c>
      <c r="I35" s="258">
        <f t="shared" si="1"/>
        <v>1</v>
      </c>
      <c r="J35" s="156">
        <v>27</v>
      </c>
      <c r="K35" s="367" t="s">
        <v>173</v>
      </c>
      <c r="L35" s="395">
        <v>0.106389279632783</v>
      </c>
      <c r="M35" s="23"/>
      <c r="N35" s="156">
        <v>27</v>
      </c>
      <c r="O35" s="111" t="s">
        <v>173</v>
      </c>
      <c r="P35" s="143">
        <v>0.16017797552836485</v>
      </c>
    </row>
    <row r="36" spans="2:16" ht="15.75" customHeight="1">
      <c r="B36" s="156">
        <v>28</v>
      </c>
      <c r="C36" s="367" t="s">
        <v>173</v>
      </c>
      <c r="D36" s="515" t="s">
        <v>171</v>
      </c>
      <c r="E36" s="515" t="s">
        <v>171</v>
      </c>
      <c r="F36" s="306">
        <v>0.11368421052631583</v>
      </c>
      <c r="G36" s="393">
        <v>0.09815354713313897</v>
      </c>
      <c r="H36" s="394">
        <v>0.04555638536221061</v>
      </c>
      <c r="I36" s="258">
        <f t="shared" si="1"/>
        <v>1</v>
      </c>
      <c r="J36" s="156">
        <v>28</v>
      </c>
      <c r="K36" s="367" t="s">
        <v>173</v>
      </c>
      <c r="L36" s="395">
        <v>0.10498667967430865</v>
      </c>
      <c r="M36" s="23"/>
      <c r="N36" s="156">
        <v>28</v>
      </c>
      <c r="O36" s="111" t="s">
        <v>173</v>
      </c>
      <c r="P36" s="143">
        <v>0.1593625498007968</v>
      </c>
    </row>
    <row r="37" spans="2:16" ht="15.75" customHeight="1">
      <c r="B37" s="156">
        <v>29</v>
      </c>
      <c r="C37" s="367" t="s">
        <v>173</v>
      </c>
      <c r="D37" s="515" t="s">
        <v>171</v>
      </c>
      <c r="E37" s="515" t="s">
        <v>171</v>
      </c>
      <c r="F37" s="306">
        <v>0.11368421052631583</v>
      </c>
      <c r="G37" s="393">
        <v>0.08372136338238033</v>
      </c>
      <c r="H37" s="394">
        <v>0.0686208445642408</v>
      </c>
      <c r="I37" s="258">
        <f t="shared" si="1"/>
        <v>1</v>
      </c>
      <c r="J37" s="156">
        <v>29</v>
      </c>
      <c r="K37" s="367" t="s">
        <v>173</v>
      </c>
      <c r="L37" s="395">
        <v>0.10457963089542037</v>
      </c>
      <c r="M37" s="23"/>
      <c r="N37" s="156">
        <v>29</v>
      </c>
      <c r="O37" s="111" t="s">
        <v>173</v>
      </c>
      <c r="P37" s="143">
        <v>0.15763546798029557</v>
      </c>
    </row>
    <row r="38" spans="2:16" ht="15.75" customHeight="1">
      <c r="B38" s="156">
        <v>30</v>
      </c>
      <c r="C38" s="367" t="s">
        <v>173</v>
      </c>
      <c r="D38" s="515" t="s">
        <v>171</v>
      </c>
      <c r="E38" s="515" t="s">
        <v>171</v>
      </c>
      <c r="F38" s="306">
        <v>0.11368421052631583</v>
      </c>
      <c r="G38" s="393">
        <v>0.2257142857142857</v>
      </c>
      <c r="H38" s="394">
        <v>0.29600546261522703</v>
      </c>
      <c r="I38" s="258">
        <f t="shared" si="1"/>
        <v>0</v>
      </c>
      <c r="J38" s="156">
        <v>30</v>
      </c>
      <c r="K38" s="367" t="s">
        <v>173</v>
      </c>
      <c r="L38" s="395">
        <v>0.10211449200618876</v>
      </c>
      <c r="M38" s="23"/>
      <c r="N38" s="156">
        <v>30</v>
      </c>
      <c r="O38" s="111" t="s">
        <v>173</v>
      </c>
      <c r="P38" s="143">
        <v>0.15599492109559224</v>
      </c>
    </row>
    <row r="39" spans="2:16" ht="15.75" customHeight="1">
      <c r="B39" s="156">
        <v>31</v>
      </c>
      <c r="C39" s="367" t="s">
        <v>173</v>
      </c>
      <c r="D39" s="515" t="s">
        <v>171</v>
      </c>
      <c r="E39" s="515" t="s">
        <v>171</v>
      </c>
      <c r="F39" s="306">
        <v>0.11368421052631583</v>
      </c>
      <c r="G39" s="393">
        <v>0.17817183871648723</v>
      </c>
      <c r="H39" s="394">
        <v>0.20106171201061712</v>
      </c>
      <c r="I39" s="258">
        <f t="shared" si="1"/>
        <v>0</v>
      </c>
      <c r="J39" s="156">
        <v>31</v>
      </c>
      <c r="K39" s="367" t="s">
        <v>173</v>
      </c>
      <c r="L39" s="395">
        <v>0.1019786910197869</v>
      </c>
      <c r="M39" s="23"/>
      <c r="N39" s="156">
        <v>31</v>
      </c>
      <c r="O39" s="111" t="s">
        <v>173</v>
      </c>
      <c r="P39" s="143">
        <v>0.15384615384615385</v>
      </c>
    </row>
    <row r="40" spans="2:16" ht="15.75" customHeight="1">
      <c r="B40" s="156">
        <v>32</v>
      </c>
      <c r="C40" s="367" t="s">
        <v>173</v>
      </c>
      <c r="D40" s="515" t="s">
        <v>171</v>
      </c>
      <c r="E40" s="515" t="s">
        <v>171</v>
      </c>
      <c r="F40" s="306">
        <v>0.11368421052631583</v>
      </c>
      <c r="G40" s="393">
        <v>0.07853969016452504</v>
      </c>
      <c r="H40" s="394">
        <v>0.08086854460093897</v>
      </c>
      <c r="I40" s="258">
        <f t="shared" si="1"/>
        <v>0</v>
      </c>
      <c r="J40" s="156">
        <v>32</v>
      </c>
      <c r="K40" s="367" t="s">
        <v>173</v>
      </c>
      <c r="L40" s="395">
        <v>0.0989010989010989</v>
      </c>
      <c r="M40" s="23"/>
      <c r="N40" s="156">
        <v>32</v>
      </c>
      <c r="O40" s="111" t="s">
        <v>173</v>
      </c>
      <c r="P40" s="143">
        <v>0.15212981744421908</v>
      </c>
    </row>
    <row r="41" spans="2:16" ht="15.75" customHeight="1">
      <c r="B41" s="156">
        <v>33</v>
      </c>
      <c r="C41" s="367" t="s">
        <v>173</v>
      </c>
      <c r="D41" s="515" t="s">
        <v>171</v>
      </c>
      <c r="E41" s="515" t="s">
        <v>171</v>
      </c>
      <c r="F41" s="306">
        <v>0.11368421052631583</v>
      </c>
      <c r="G41" s="393">
        <v>0.16798196166854565</v>
      </c>
      <c r="H41" s="394">
        <v>0.15980781282640485</v>
      </c>
      <c r="I41" s="258">
        <f t="shared" si="1"/>
        <v>1</v>
      </c>
      <c r="J41" s="156">
        <v>33</v>
      </c>
      <c r="K41" s="367" t="s">
        <v>173</v>
      </c>
      <c r="L41" s="395">
        <v>0.09815354713313897</v>
      </c>
      <c r="M41" s="23"/>
      <c r="N41" s="156">
        <v>33</v>
      </c>
      <c r="O41" s="111" t="s">
        <v>173</v>
      </c>
      <c r="P41" s="143">
        <v>0.15189088654680719</v>
      </c>
    </row>
    <row r="42" spans="2:16" ht="15.75" customHeight="1">
      <c r="B42" s="156">
        <v>34</v>
      </c>
      <c r="C42" s="367" t="s">
        <v>173</v>
      </c>
      <c r="D42" s="515" t="s">
        <v>171</v>
      </c>
      <c r="E42" s="515" t="s">
        <v>171</v>
      </c>
      <c r="F42" s="306">
        <v>0.11368421052631583</v>
      </c>
      <c r="G42" s="393">
        <v>0.11574556830031282</v>
      </c>
      <c r="H42" s="395">
        <v>0.142524202223019</v>
      </c>
      <c r="I42" s="258">
        <f t="shared" si="1"/>
        <v>0</v>
      </c>
      <c r="J42" s="156">
        <v>34</v>
      </c>
      <c r="K42" s="367" t="s">
        <v>173</v>
      </c>
      <c r="L42" s="395">
        <v>0.09547288211564321</v>
      </c>
      <c r="M42" s="23"/>
      <c r="N42" s="156">
        <v>34</v>
      </c>
      <c r="O42" s="111" t="s">
        <v>173</v>
      </c>
      <c r="P42" s="143">
        <v>0.1437037037037037</v>
      </c>
    </row>
    <row r="43" spans="2:16" ht="15.75" customHeight="1">
      <c r="B43" s="156">
        <v>35</v>
      </c>
      <c r="C43" s="367" t="s">
        <v>173</v>
      </c>
      <c r="D43" s="515" t="s">
        <v>171</v>
      </c>
      <c r="E43" s="515" t="s">
        <v>171</v>
      </c>
      <c r="F43" s="306">
        <v>0.11368421052631583</v>
      </c>
      <c r="G43" s="393">
        <v>0.10842639593908629</v>
      </c>
      <c r="H43" s="394">
        <v>0.10991333756076939</v>
      </c>
      <c r="I43" s="258">
        <f t="shared" si="1"/>
        <v>0</v>
      </c>
      <c r="J43" s="156">
        <v>35</v>
      </c>
      <c r="K43" s="367" t="s">
        <v>173</v>
      </c>
      <c r="L43" s="395">
        <v>0.08800000000000001</v>
      </c>
      <c r="M43" s="23"/>
      <c r="N43" s="156">
        <v>35</v>
      </c>
      <c r="O43" s="111" t="s">
        <v>173</v>
      </c>
      <c r="P43" s="143">
        <v>0.13670411985018727</v>
      </c>
    </row>
    <row r="44" spans="2:16" ht="15.75" customHeight="1">
      <c r="B44" s="156">
        <v>36</v>
      </c>
      <c r="C44" s="367" t="s">
        <v>173</v>
      </c>
      <c r="D44" s="515" t="s">
        <v>171</v>
      </c>
      <c r="E44" s="515" t="s">
        <v>171</v>
      </c>
      <c r="F44" s="306">
        <v>0.11368421052631583</v>
      </c>
      <c r="G44" s="393">
        <v>0.07275631716526285</v>
      </c>
      <c r="H44" s="394">
        <v>0.04949573312645462</v>
      </c>
      <c r="I44" s="258">
        <f t="shared" si="1"/>
        <v>1</v>
      </c>
      <c r="J44" s="156">
        <v>36</v>
      </c>
      <c r="K44" s="367" t="s">
        <v>173</v>
      </c>
      <c r="L44" s="395">
        <v>0.08627931396569828</v>
      </c>
      <c r="M44" s="23"/>
      <c r="N44" s="156">
        <v>36</v>
      </c>
      <c r="O44" s="111" t="s">
        <v>173</v>
      </c>
      <c r="P44" s="143">
        <v>0.12508934953538242</v>
      </c>
    </row>
    <row r="45" spans="2:16" ht="15.75" customHeight="1">
      <c r="B45" s="156">
        <v>37</v>
      </c>
      <c r="C45" s="367" t="s">
        <v>173</v>
      </c>
      <c r="D45" s="515" t="s">
        <v>171</v>
      </c>
      <c r="E45" s="515" t="s">
        <v>171</v>
      </c>
      <c r="F45" s="306">
        <v>0.11368421052631583</v>
      </c>
      <c r="G45" s="393">
        <v>0.054199328107502796</v>
      </c>
      <c r="H45" s="394">
        <v>0.0413768713898385</v>
      </c>
      <c r="I45" s="258">
        <f t="shared" si="1"/>
        <v>1</v>
      </c>
      <c r="J45" s="156">
        <v>37</v>
      </c>
      <c r="K45" s="367" t="s">
        <v>173</v>
      </c>
      <c r="L45" s="395">
        <v>0.08372136338238033</v>
      </c>
      <c r="M45" s="23"/>
      <c r="N45" s="156">
        <v>37</v>
      </c>
      <c r="O45" s="111" t="s">
        <v>173</v>
      </c>
      <c r="P45" s="143">
        <v>0.10900473933649289</v>
      </c>
    </row>
    <row r="46" spans="2:16" ht="15.75" customHeight="1">
      <c r="B46" s="156">
        <v>38</v>
      </c>
      <c r="C46" s="367" t="s">
        <v>173</v>
      </c>
      <c r="D46" s="515" t="s">
        <v>171</v>
      </c>
      <c r="E46" s="515" t="s">
        <v>171</v>
      </c>
      <c r="F46" s="306">
        <v>0.11368421052631583</v>
      </c>
      <c r="G46" s="393">
        <v>0.10457963089542037</v>
      </c>
      <c r="H46" s="394">
        <v>0.06224899598393574</v>
      </c>
      <c r="I46" s="258">
        <f t="shared" si="1"/>
        <v>1</v>
      </c>
      <c r="J46" s="156">
        <v>38</v>
      </c>
      <c r="K46" s="367" t="s">
        <v>173</v>
      </c>
      <c r="L46" s="395">
        <v>0.08161493379639678</v>
      </c>
      <c r="M46" s="23"/>
      <c r="N46" s="156">
        <v>38</v>
      </c>
      <c r="O46" s="12" t="s">
        <v>173</v>
      </c>
      <c r="P46" s="143">
        <v>0.1004566210045662</v>
      </c>
    </row>
    <row r="47" spans="2:16" ht="15.75" customHeight="1">
      <c r="B47" s="156">
        <v>39</v>
      </c>
      <c r="C47" s="367" t="s">
        <v>173</v>
      </c>
      <c r="D47" s="515" t="s">
        <v>171</v>
      </c>
      <c r="E47" s="515" t="s">
        <v>171</v>
      </c>
      <c r="F47" s="306">
        <v>0.11368421052631583</v>
      </c>
      <c r="G47" s="393">
        <v>0.09547288211564321</v>
      </c>
      <c r="H47" s="394">
        <v>0.12652954959645926</v>
      </c>
      <c r="I47" s="258">
        <f t="shared" si="1"/>
        <v>0</v>
      </c>
      <c r="J47" s="156">
        <v>39</v>
      </c>
      <c r="K47" s="367" t="s">
        <v>173</v>
      </c>
      <c r="L47" s="395">
        <v>0.07853969016452504</v>
      </c>
      <c r="M47" s="23"/>
      <c r="N47" s="156">
        <v>39</v>
      </c>
      <c r="O47" s="111" t="s">
        <v>173</v>
      </c>
      <c r="P47" s="143">
        <v>0.09422776911076443</v>
      </c>
    </row>
    <row r="48" spans="2:16" ht="15.75" customHeight="1">
      <c r="B48" s="156">
        <v>40</v>
      </c>
      <c r="C48" s="367" t="s">
        <v>173</v>
      </c>
      <c r="D48" s="515" t="s">
        <v>171</v>
      </c>
      <c r="E48" s="515" t="s">
        <v>171</v>
      </c>
      <c r="F48" s="306">
        <v>0.11368421052631583</v>
      </c>
      <c r="G48" s="393">
        <v>0.10211449200618876</v>
      </c>
      <c r="H48" s="394">
        <v>0.09456963428149243</v>
      </c>
      <c r="I48" s="258">
        <f t="shared" si="1"/>
        <v>1</v>
      </c>
      <c r="J48" s="156">
        <v>40</v>
      </c>
      <c r="K48" s="367" t="s">
        <v>173</v>
      </c>
      <c r="L48" s="395">
        <v>0.07777050061296119</v>
      </c>
      <c r="M48" s="23"/>
      <c r="N48" s="156">
        <v>40</v>
      </c>
      <c r="O48" s="111" t="s">
        <v>173</v>
      </c>
      <c r="P48" s="417">
        <v>0.09230769230769231</v>
      </c>
    </row>
    <row r="49" spans="2:16" ht="15.75" customHeight="1">
      <c r="B49" s="156">
        <v>41</v>
      </c>
      <c r="C49" s="367" t="s">
        <v>173</v>
      </c>
      <c r="D49" s="515" t="s">
        <v>171</v>
      </c>
      <c r="E49" s="515" t="s">
        <v>171</v>
      </c>
      <c r="F49" s="306">
        <v>0.11368421052631583</v>
      </c>
      <c r="G49" s="393">
        <v>0.03250591016548463</v>
      </c>
      <c r="H49" s="394">
        <v>0.039378374818912154</v>
      </c>
      <c r="I49" s="258">
        <f t="shared" si="1"/>
        <v>0</v>
      </c>
      <c r="J49" s="156">
        <v>41</v>
      </c>
      <c r="K49" s="367" t="s">
        <v>173</v>
      </c>
      <c r="L49" s="395">
        <v>0.07275631716526285</v>
      </c>
      <c r="M49" s="23"/>
      <c r="N49" s="156">
        <v>41</v>
      </c>
      <c r="O49" s="111" t="s">
        <v>173</v>
      </c>
      <c r="P49" s="143">
        <v>0.087248322147651</v>
      </c>
    </row>
    <row r="50" spans="2:16" ht="15.75" customHeight="1">
      <c r="B50" s="156">
        <v>42</v>
      </c>
      <c r="C50" s="367" t="s">
        <v>173</v>
      </c>
      <c r="D50" s="515" t="s">
        <v>171</v>
      </c>
      <c r="E50" s="515" t="s">
        <v>171</v>
      </c>
      <c r="F50" s="306">
        <v>0.11368421052631583</v>
      </c>
      <c r="G50" s="393">
        <v>0.05672803472534052</v>
      </c>
      <c r="H50" s="394">
        <v>0.05344189489267209</v>
      </c>
      <c r="I50" s="258">
        <f t="shared" si="1"/>
        <v>1</v>
      </c>
      <c r="J50" s="156">
        <v>42</v>
      </c>
      <c r="K50" s="310" t="s">
        <v>173</v>
      </c>
      <c r="L50" s="395">
        <v>0.0632399653479642</v>
      </c>
      <c r="M50" s="23"/>
      <c r="N50" s="156">
        <v>42</v>
      </c>
      <c r="O50" s="111" t="s">
        <v>173</v>
      </c>
      <c r="P50" s="143">
        <v>0.08500973393900065</v>
      </c>
    </row>
    <row r="51" spans="2:16" ht="15.75" customHeight="1">
      <c r="B51" s="156">
        <v>43</v>
      </c>
      <c r="C51" s="367" t="s">
        <v>173</v>
      </c>
      <c r="D51" s="515" t="s">
        <v>171</v>
      </c>
      <c r="E51" s="515" t="s">
        <v>171</v>
      </c>
      <c r="F51" s="306">
        <v>0.11368421052631583</v>
      </c>
      <c r="G51" s="393">
        <v>0.08161493379639678</v>
      </c>
      <c r="H51" s="394">
        <v>0.07685236256664828</v>
      </c>
      <c r="I51" s="258">
        <f t="shared" si="1"/>
        <v>1</v>
      </c>
      <c r="J51" s="156">
        <v>43</v>
      </c>
      <c r="K51" s="310" t="s">
        <v>173</v>
      </c>
      <c r="L51" s="395">
        <v>0.0583596214511041</v>
      </c>
      <c r="M51" s="23"/>
      <c r="N51" s="156">
        <v>43</v>
      </c>
      <c r="O51" s="111" t="s">
        <v>173</v>
      </c>
      <c r="P51" s="143">
        <v>0.07532467532467532</v>
      </c>
    </row>
    <row r="52" spans="2:16" ht="15.75" customHeight="1">
      <c r="B52" s="156">
        <v>44</v>
      </c>
      <c r="C52" s="367" t="s">
        <v>173</v>
      </c>
      <c r="D52" s="515" t="s">
        <v>171</v>
      </c>
      <c r="E52" s="515" t="s">
        <v>171</v>
      </c>
      <c r="F52" s="306">
        <v>0.11368421052631583</v>
      </c>
      <c r="G52" s="393">
        <v>0.04251386321626617</v>
      </c>
      <c r="H52" s="394">
        <v>0.05304600082884376</v>
      </c>
      <c r="I52" s="258">
        <f t="shared" si="1"/>
        <v>0</v>
      </c>
      <c r="J52" s="156">
        <v>44</v>
      </c>
      <c r="K52" s="367" t="s">
        <v>173</v>
      </c>
      <c r="L52" s="395">
        <v>0.05672803472534052</v>
      </c>
      <c r="M52" s="23"/>
      <c r="N52" s="156">
        <v>44</v>
      </c>
      <c r="O52" s="111" t="s">
        <v>173</v>
      </c>
      <c r="P52" s="143">
        <v>0.06486486486486487</v>
      </c>
    </row>
    <row r="53" spans="2:16" ht="15.75" customHeight="1">
      <c r="B53" s="156">
        <v>45</v>
      </c>
      <c r="C53" s="367" t="s">
        <v>173</v>
      </c>
      <c r="D53" s="515" t="s">
        <v>171</v>
      </c>
      <c r="E53" s="515" t="s">
        <v>171</v>
      </c>
      <c r="F53" s="306">
        <v>0.11368421052631583</v>
      </c>
      <c r="G53" s="393">
        <v>0.05063489575168522</v>
      </c>
      <c r="H53" s="394">
        <v>0.047123287671232875</v>
      </c>
      <c r="I53" s="258">
        <f t="shared" si="1"/>
        <v>1</v>
      </c>
      <c r="J53" s="156">
        <v>45</v>
      </c>
      <c r="K53" s="367" t="s">
        <v>173</v>
      </c>
      <c r="L53" s="395">
        <v>0.0560485754320411</v>
      </c>
      <c r="M53" s="23"/>
      <c r="N53" s="156">
        <v>45</v>
      </c>
      <c r="O53" s="111" t="s">
        <v>173</v>
      </c>
      <c r="P53" s="143">
        <v>0.0413926499032882</v>
      </c>
    </row>
    <row r="54" spans="2:16" ht="15.75" customHeight="1" thickBot="1">
      <c r="B54" s="156">
        <v>46</v>
      </c>
      <c r="C54" s="367" t="s">
        <v>173</v>
      </c>
      <c r="D54" s="515" t="s">
        <v>171</v>
      </c>
      <c r="E54" s="515" t="s">
        <v>171</v>
      </c>
      <c r="F54" s="306">
        <v>0.11368421052631583</v>
      </c>
      <c r="G54" s="393">
        <v>0.04905349794238683</v>
      </c>
      <c r="H54" s="394">
        <v>0.04980559155711905</v>
      </c>
      <c r="I54" s="258">
        <f t="shared" si="1"/>
        <v>0</v>
      </c>
      <c r="J54" s="156">
        <v>46</v>
      </c>
      <c r="K54" s="367" t="s">
        <v>173</v>
      </c>
      <c r="L54" s="395">
        <v>0.054199328107502796</v>
      </c>
      <c r="M54" s="23"/>
      <c r="N54" s="144">
        <v>46</v>
      </c>
      <c r="O54" s="384" t="s">
        <v>173</v>
      </c>
      <c r="P54" s="386">
        <v>0.030303030303030304</v>
      </c>
    </row>
    <row r="55" spans="2:16" ht="15.75" customHeight="1">
      <c r="B55" s="156">
        <v>47</v>
      </c>
      <c r="C55" s="310" t="s">
        <v>173</v>
      </c>
      <c r="D55" s="519" t="s">
        <v>171</v>
      </c>
      <c r="E55" s="519" t="s">
        <v>171</v>
      </c>
      <c r="F55" s="306">
        <v>0.11368421052631583</v>
      </c>
      <c r="G55" s="307">
        <v>0.0583596214511041</v>
      </c>
      <c r="H55" s="308">
        <v>0.04380039224231859</v>
      </c>
      <c r="I55" s="258">
        <f t="shared" si="1"/>
        <v>1</v>
      </c>
      <c r="J55" s="156">
        <v>47</v>
      </c>
      <c r="K55" s="367" t="s">
        <v>173</v>
      </c>
      <c r="L55" s="395">
        <v>0.050686641697877656</v>
      </c>
      <c r="M55" s="23"/>
      <c r="P55" s="151"/>
    </row>
    <row r="56" spans="2:16" ht="15.75" customHeight="1">
      <c r="B56" s="156">
        <v>48</v>
      </c>
      <c r="C56" s="367" t="s">
        <v>173</v>
      </c>
      <c r="D56" s="515" t="s">
        <v>171</v>
      </c>
      <c r="E56" s="515" t="s">
        <v>171</v>
      </c>
      <c r="F56" s="306">
        <v>0.11368421052631583</v>
      </c>
      <c r="G56" s="393">
        <v>0.03933455519526294</v>
      </c>
      <c r="H56" s="394">
        <v>0.027930710353162348</v>
      </c>
      <c r="I56" s="258">
        <f t="shared" si="1"/>
        <v>1</v>
      </c>
      <c r="J56" s="156">
        <v>48</v>
      </c>
      <c r="K56" s="367" t="s">
        <v>173</v>
      </c>
      <c r="L56" s="395">
        <v>0.05063489575168522</v>
      </c>
      <c r="M56" s="23"/>
      <c r="O56" s="317" t="s">
        <v>41</v>
      </c>
      <c r="P56" s="318">
        <v>0.24623089088033737</v>
      </c>
    </row>
    <row r="57" spans="2:13" ht="15.75" customHeight="1">
      <c r="B57" s="156">
        <v>49</v>
      </c>
      <c r="C57" s="367" t="s">
        <v>173</v>
      </c>
      <c r="D57" s="515" t="s">
        <v>171</v>
      </c>
      <c r="E57" s="515" t="s">
        <v>171</v>
      </c>
      <c r="F57" s="306">
        <v>0.11368421052631583</v>
      </c>
      <c r="G57" s="393">
        <v>0.049215686274509805</v>
      </c>
      <c r="H57" s="394">
        <v>0.04485242853822914</v>
      </c>
      <c r="I57" s="258">
        <f t="shared" si="1"/>
        <v>1</v>
      </c>
      <c r="J57" s="156">
        <v>49</v>
      </c>
      <c r="K57" s="367" t="s">
        <v>173</v>
      </c>
      <c r="L57" s="395">
        <v>0.049215686274509805</v>
      </c>
      <c r="M57" s="23"/>
    </row>
    <row r="58" spans="2:13" ht="15.75" customHeight="1">
      <c r="B58" s="156">
        <v>50</v>
      </c>
      <c r="C58" s="367" t="s">
        <v>173</v>
      </c>
      <c r="D58" s="515" t="s">
        <v>171</v>
      </c>
      <c r="E58" s="515" t="s">
        <v>171</v>
      </c>
      <c r="F58" s="306">
        <v>0.11368421052631583</v>
      </c>
      <c r="G58" s="393">
        <v>0.029036004645760744</v>
      </c>
      <c r="H58" s="394">
        <v>0.02342572190652905</v>
      </c>
      <c r="I58" s="258">
        <f t="shared" si="1"/>
        <v>1</v>
      </c>
      <c r="J58" s="156">
        <v>50</v>
      </c>
      <c r="K58" s="367" t="s">
        <v>173</v>
      </c>
      <c r="L58" s="395">
        <v>0.04905349794238683</v>
      </c>
      <c r="M58" s="23"/>
    </row>
    <row r="59" spans="2:13" ht="15.75" customHeight="1">
      <c r="B59" s="156">
        <v>51</v>
      </c>
      <c r="C59" s="367" t="s">
        <v>173</v>
      </c>
      <c r="D59" s="515" t="s">
        <v>171</v>
      </c>
      <c r="E59" s="515" t="s">
        <v>171</v>
      </c>
      <c r="F59" s="306">
        <v>0.11368421052631583</v>
      </c>
      <c r="G59" s="393">
        <v>0.0560485754320411</v>
      </c>
      <c r="H59" s="394">
        <v>0.08663474096647801</v>
      </c>
      <c r="I59" s="258">
        <f t="shared" si="1"/>
        <v>0</v>
      </c>
      <c r="J59" s="156">
        <v>51</v>
      </c>
      <c r="K59" s="367" t="s">
        <v>173</v>
      </c>
      <c r="L59" s="395">
        <v>0.04251386321626617</v>
      </c>
      <c r="M59" s="23"/>
    </row>
    <row r="60" spans="2:13" ht="15.75" customHeight="1">
      <c r="B60" s="156">
        <v>52</v>
      </c>
      <c r="C60" s="367" t="s">
        <v>173</v>
      </c>
      <c r="D60" s="515" t="s">
        <v>171</v>
      </c>
      <c r="E60" s="515" t="s">
        <v>171</v>
      </c>
      <c r="F60" s="306">
        <v>0.11368421052631583</v>
      </c>
      <c r="G60" s="393">
        <v>0.0989010989010989</v>
      </c>
      <c r="H60" s="394">
        <v>0.10359339592101004</v>
      </c>
      <c r="I60" s="258">
        <f t="shared" si="1"/>
        <v>0</v>
      </c>
      <c r="J60" s="156">
        <v>52</v>
      </c>
      <c r="K60" s="367" t="s">
        <v>173</v>
      </c>
      <c r="L60" s="395">
        <v>0.04085825154074412</v>
      </c>
      <c r="M60" s="23"/>
    </row>
    <row r="61" spans="2:13" ht="15.75" customHeight="1">
      <c r="B61" s="156">
        <v>53</v>
      </c>
      <c r="C61" s="310" t="s">
        <v>173</v>
      </c>
      <c r="D61" s="515" t="s">
        <v>171</v>
      </c>
      <c r="E61" s="515" t="s">
        <v>171</v>
      </c>
      <c r="F61" s="306">
        <v>0.11368421052631583</v>
      </c>
      <c r="G61" s="393">
        <v>0.0632399653479642</v>
      </c>
      <c r="H61" s="394">
        <v>0.11562115621156212</v>
      </c>
      <c r="I61" s="258">
        <f t="shared" si="1"/>
        <v>0</v>
      </c>
      <c r="J61" s="156">
        <v>53</v>
      </c>
      <c r="K61" s="367" t="s">
        <v>173</v>
      </c>
      <c r="L61" s="395">
        <v>0.03933455519526294</v>
      </c>
      <c r="M61" s="23"/>
    </row>
    <row r="62" spans="2:13" ht="15.75" customHeight="1">
      <c r="B62" s="156">
        <v>54</v>
      </c>
      <c r="C62" s="367" t="s">
        <v>173</v>
      </c>
      <c r="D62" s="515" t="s">
        <v>171</v>
      </c>
      <c r="E62" s="515" t="s">
        <v>171</v>
      </c>
      <c r="F62" s="306">
        <v>0.11368421052631583</v>
      </c>
      <c r="G62" s="393">
        <v>0.050686641697877656</v>
      </c>
      <c r="H62" s="394">
        <v>0.04728132387706856</v>
      </c>
      <c r="I62" s="258">
        <f t="shared" si="1"/>
        <v>1</v>
      </c>
      <c r="J62" s="156">
        <v>54</v>
      </c>
      <c r="K62" s="367" t="s">
        <v>173</v>
      </c>
      <c r="L62" s="395">
        <v>0.03682634730538922</v>
      </c>
      <c r="M62" s="23"/>
    </row>
    <row r="63" spans="2:13" ht="15.75" customHeight="1">
      <c r="B63" s="156">
        <v>55</v>
      </c>
      <c r="C63" s="367" t="s">
        <v>173</v>
      </c>
      <c r="D63" s="515" t="s">
        <v>171</v>
      </c>
      <c r="E63" s="515" t="s">
        <v>171</v>
      </c>
      <c r="F63" s="306">
        <v>0.11368421052631583</v>
      </c>
      <c r="G63" s="393">
        <v>0.04085825154074412</v>
      </c>
      <c r="H63" s="394">
        <v>0.03716608594657375</v>
      </c>
      <c r="I63" s="258">
        <f t="shared" si="1"/>
        <v>1</v>
      </c>
      <c r="J63" s="156">
        <v>55</v>
      </c>
      <c r="K63" s="295" t="s">
        <v>173</v>
      </c>
      <c r="L63" s="395">
        <v>0.03424657534246575</v>
      </c>
      <c r="M63" s="23"/>
    </row>
    <row r="64" spans="2:13" ht="15.75" customHeight="1">
      <c r="B64" s="156">
        <v>56</v>
      </c>
      <c r="C64" s="295" t="s">
        <v>173</v>
      </c>
      <c r="D64" s="515" t="s">
        <v>171</v>
      </c>
      <c r="E64" s="515" t="s">
        <v>171</v>
      </c>
      <c r="F64" s="306">
        <v>0.11368421052631583</v>
      </c>
      <c r="G64" s="393">
        <v>0.03424657534246575</v>
      </c>
      <c r="H64" s="394">
        <v>0.037363657461127874</v>
      </c>
      <c r="I64" s="258">
        <f t="shared" si="1"/>
        <v>0</v>
      </c>
      <c r="J64" s="156">
        <v>56</v>
      </c>
      <c r="K64" s="367" t="s">
        <v>173</v>
      </c>
      <c r="L64" s="395">
        <v>0.03250591016548463</v>
      </c>
      <c r="M64" s="23"/>
    </row>
    <row r="65" spans="2:15" ht="15.75" customHeight="1">
      <c r="B65" s="156">
        <v>57</v>
      </c>
      <c r="C65" s="367" t="s">
        <v>173</v>
      </c>
      <c r="D65" s="515" t="s">
        <v>171</v>
      </c>
      <c r="E65" s="515" t="s">
        <v>171</v>
      </c>
      <c r="F65" s="306">
        <v>0.11368421052631583</v>
      </c>
      <c r="G65" s="393">
        <v>0.022300830513688096</v>
      </c>
      <c r="H65" s="394">
        <v>0.012693156732891833</v>
      </c>
      <c r="I65" s="258">
        <f t="shared" si="1"/>
        <v>1</v>
      </c>
      <c r="J65" s="156">
        <v>57</v>
      </c>
      <c r="K65" s="367" t="s">
        <v>173</v>
      </c>
      <c r="L65" s="395">
        <v>0.029036004645760744</v>
      </c>
      <c r="M65" s="23"/>
      <c r="O65" s="151"/>
    </row>
    <row r="66" spans="2:13" ht="15.75" customHeight="1">
      <c r="B66" s="156">
        <v>58</v>
      </c>
      <c r="C66" s="367" t="s">
        <v>173</v>
      </c>
      <c r="D66" s="515" t="s">
        <v>171</v>
      </c>
      <c r="E66" s="515" t="s">
        <v>171</v>
      </c>
      <c r="F66" s="306">
        <v>0.11368421052631583</v>
      </c>
      <c r="G66" s="393">
        <v>0.03682634730538922</v>
      </c>
      <c r="H66" s="394">
        <v>0.024677599108422224</v>
      </c>
      <c r="I66" s="258">
        <f t="shared" si="1"/>
        <v>1</v>
      </c>
      <c r="J66" s="156">
        <v>58</v>
      </c>
      <c r="K66" s="367" t="s">
        <v>173</v>
      </c>
      <c r="L66" s="395">
        <v>0.022300830513688096</v>
      </c>
      <c r="M66" s="23"/>
    </row>
    <row r="67" spans="2:18" ht="15.75" customHeight="1">
      <c r="B67" s="156">
        <v>59</v>
      </c>
      <c r="C67" s="367" t="s">
        <v>173</v>
      </c>
      <c r="D67" s="515" t="s">
        <v>171</v>
      </c>
      <c r="E67" s="515" t="s">
        <v>171</v>
      </c>
      <c r="F67" s="306">
        <v>0.11368421052631583</v>
      </c>
      <c r="G67" s="393">
        <v>0.012901945216355697</v>
      </c>
      <c r="H67" s="394">
        <v>0.012730165946806092</v>
      </c>
      <c r="I67" s="258">
        <f t="shared" si="1"/>
        <v>1</v>
      </c>
      <c r="J67" s="156">
        <v>59</v>
      </c>
      <c r="K67" s="367" t="s">
        <v>173</v>
      </c>
      <c r="L67" s="395">
        <v>0.012901945216355697</v>
      </c>
      <c r="M67" s="23"/>
      <c r="Q67" s="36"/>
      <c r="R67" s="36"/>
    </row>
    <row r="68" spans="2:18" ht="15.75" customHeight="1" thickBot="1">
      <c r="B68" s="144">
        <v>60</v>
      </c>
      <c r="C68" s="381" t="s">
        <v>173</v>
      </c>
      <c r="D68" s="520" t="s">
        <v>171</v>
      </c>
      <c r="E68" s="520" t="s">
        <v>171</v>
      </c>
      <c r="F68" s="420">
        <v>0.11368421052631583</v>
      </c>
      <c r="G68" s="385">
        <v>0.011019283746556474</v>
      </c>
      <c r="H68" s="396">
        <v>0.025478857968919407</v>
      </c>
      <c r="I68" s="258">
        <f t="shared" si="1"/>
        <v>0</v>
      </c>
      <c r="J68" s="144">
        <v>60</v>
      </c>
      <c r="K68" s="381" t="s">
        <v>173</v>
      </c>
      <c r="L68" s="419">
        <v>0.011019283746556474</v>
      </c>
      <c r="M68" s="23"/>
      <c r="Q68" s="36"/>
      <c r="R68" s="36"/>
    </row>
    <row r="69" spans="2:18" ht="15.75" customHeight="1" thickBot="1">
      <c r="B69" s="45"/>
      <c r="F69" s="115"/>
      <c r="G69" s="151"/>
      <c r="H69" s="151"/>
      <c r="I69" s="258"/>
      <c r="J69" s="34"/>
      <c r="K69" s="34"/>
      <c r="L69" s="35"/>
      <c r="M69" s="23"/>
      <c r="Q69" s="38"/>
      <c r="R69" s="151"/>
    </row>
    <row r="70" spans="2:18" ht="15.75" customHeight="1">
      <c r="B70" s="23"/>
      <c r="C70" s="45" t="s">
        <v>34</v>
      </c>
      <c r="D70" s="46">
        <f>SUM(D9:D68)</f>
        <v>86765</v>
      </c>
      <c r="E70" s="47"/>
      <c r="F70" s="24"/>
      <c r="G70" s="24"/>
      <c r="H70" s="24"/>
      <c r="I70" s="259"/>
      <c r="J70" s="583" t="s">
        <v>93</v>
      </c>
      <c r="K70" s="617"/>
      <c r="L70" s="618"/>
      <c r="M70" s="23"/>
      <c r="N70" s="583" t="s">
        <v>166</v>
      </c>
      <c r="O70" s="617"/>
      <c r="P70" s="618"/>
      <c r="R70" s="151"/>
    </row>
    <row r="71" spans="2:18" ht="15.75" customHeight="1" thickBot="1">
      <c r="B71" s="23"/>
      <c r="C71" s="45" t="s">
        <v>108</v>
      </c>
      <c r="D71" s="47">
        <f>SUM(D43:D68,D33:D42,D9:D32)</f>
        <v>86765</v>
      </c>
      <c r="E71" s="47">
        <f>SUM(E43:E68,E33:E42,E9:E32)</f>
        <v>66291</v>
      </c>
      <c r="F71" s="72">
        <f>D71/E71-100%</f>
        <v>0.3088503718453486</v>
      </c>
      <c r="G71" s="24">
        <v>0.15314231986033286</v>
      </c>
      <c r="H71" s="24">
        <v>0.13713065683974196</v>
      </c>
      <c r="I71" s="258">
        <f>IF(G71&gt;H71,1,0)</f>
        <v>1</v>
      </c>
      <c r="J71" s="619"/>
      <c r="K71" s="620"/>
      <c r="L71" s="621"/>
      <c r="M71" s="23"/>
      <c r="N71" s="619"/>
      <c r="O71" s="620"/>
      <c r="P71" s="621"/>
      <c r="R71" s="151"/>
    </row>
    <row r="72" spans="2:18" ht="15.75" customHeight="1">
      <c r="B72" s="23"/>
      <c r="C72" s="34"/>
      <c r="D72" s="49"/>
      <c r="E72" s="49"/>
      <c r="F72" s="24"/>
      <c r="G72" s="24"/>
      <c r="H72" s="24"/>
      <c r="I72" s="59"/>
      <c r="J72" s="23"/>
      <c r="K72" s="34"/>
      <c r="L72" s="35"/>
      <c r="M72" s="23"/>
      <c r="N72" s="23"/>
      <c r="O72" s="36"/>
      <c r="P72" s="62"/>
      <c r="Q72" s="38"/>
      <c r="R72" s="151"/>
    </row>
    <row r="73" spans="2:18" ht="15.75" customHeight="1">
      <c r="B73" s="34"/>
      <c r="C73" s="34" t="s">
        <v>112</v>
      </c>
      <c r="D73" s="52"/>
      <c r="E73" s="49"/>
      <c r="F73" s="24"/>
      <c r="G73" s="24"/>
      <c r="H73" s="24"/>
      <c r="I73" s="59"/>
      <c r="J73" s="23"/>
      <c r="K73" s="34"/>
      <c r="L73" s="35"/>
      <c r="M73" s="23"/>
      <c r="N73" s="23"/>
      <c r="O73" s="37"/>
      <c r="P73" s="23"/>
      <c r="R73" s="151"/>
    </row>
    <row r="74" spans="2:18" ht="15.75" customHeight="1">
      <c r="B74" s="34"/>
      <c r="C74" s="51" t="s">
        <v>52</v>
      </c>
      <c r="D74" s="51"/>
      <c r="E74" s="104"/>
      <c r="F74" s="49"/>
      <c r="G74" s="24"/>
      <c r="H74" s="24"/>
      <c r="I74" s="59"/>
      <c r="J74" s="34"/>
      <c r="K74" s="34"/>
      <c r="L74" s="35"/>
      <c r="M74" s="41"/>
      <c r="N74" s="23"/>
      <c r="O74" s="37"/>
      <c r="P74" s="23"/>
      <c r="R74" s="151"/>
    </row>
    <row r="75" spans="2:18" ht="15.75" customHeight="1">
      <c r="B75" s="34"/>
      <c r="C75" s="51" t="s">
        <v>53</v>
      </c>
      <c r="D75" s="51"/>
      <c r="E75" s="104"/>
      <c r="F75" s="49"/>
      <c r="G75" s="24"/>
      <c r="H75" s="24"/>
      <c r="I75" s="59"/>
      <c r="J75" s="23"/>
      <c r="K75" s="34"/>
      <c r="L75" s="39"/>
      <c r="M75" s="42"/>
      <c r="N75" s="23"/>
      <c r="O75" s="23"/>
      <c r="P75" s="23"/>
      <c r="R75" s="151"/>
    </row>
    <row r="76" spans="2:18" ht="15.75" customHeight="1">
      <c r="B76" s="34"/>
      <c r="C76" s="51"/>
      <c r="D76" s="51"/>
      <c r="E76" s="104"/>
      <c r="F76" s="49"/>
      <c r="G76" s="24"/>
      <c r="H76" s="24"/>
      <c r="I76" s="59"/>
      <c r="J76" s="34"/>
      <c r="K76" s="34"/>
      <c r="L76" s="40"/>
      <c r="M76" s="41"/>
      <c r="N76" s="23"/>
      <c r="O76" s="36"/>
      <c r="P76" s="62"/>
      <c r="Q76" s="38"/>
      <c r="R76" s="151"/>
    </row>
    <row r="77" spans="2:18" ht="15.75" customHeight="1">
      <c r="B77" s="23"/>
      <c r="C77" s="34"/>
      <c r="D77" s="49"/>
      <c r="E77" s="49"/>
      <c r="F77" s="24"/>
      <c r="G77" s="24"/>
      <c r="H77" s="24"/>
      <c r="I77" s="59"/>
      <c r="J77" s="23"/>
      <c r="K77" s="34"/>
      <c r="L77" s="39"/>
      <c r="M77" s="43"/>
      <c r="N77" s="23"/>
      <c r="O77" s="37"/>
      <c r="P77" s="23"/>
      <c r="R77" s="151"/>
    </row>
    <row r="78" spans="2:18" ht="15.75" customHeight="1">
      <c r="B78" s="23"/>
      <c r="C78" s="34"/>
      <c r="D78" s="49"/>
      <c r="E78" s="49"/>
      <c r="F78" s="24"/>
      <c r="G78" s="24"/>
      <c r="H78" s="24"/>
      <c r="I78" s="59"/>
      <c r="J78" s="34"/>
      <c r="K78" s="34"/>
      <c r="L78" s="39"/>
      <c r="M78" s="44"/>
      <c r="N78" s="23"/>
      <c r="O78" s="23"/>
      <c r="P78" s="23"/>
      <c r="R78" s="151"/>
    </row>
    <row r="79" spans="2:18" ht="15.75" customHeight="1">
      <c r="B79" s="23"/>
      <c r="C79" s="34"/>
      <c r="D79" s="49"/>
      <c r="E79" s="49"/>
      <c r="F79" s="24"/>
      <c r="G79" s="24"/>
      <c r="H79" s="24"/>
      <c r="I79" s="59"/>
      <c r="J79" s="23"/>
      <c r="K79" s="34"/>
      <c r="L79" s="39"/>
      <c r="M79" s="44"/>
      <c r="N79" s="23"/>
      <c r="O79" s="36"/>
      <c r="P79" s="62"/>
      <c r="Q79" s="38"/>
      <c r="R79" s="151"/>
    </row>
    <row r="80" spans="2:18" ht="15.75" customHeight="1">
      <c r="B80" s="23"/>
      <c r="C80" s="34"/>
      <c r="D80" s="49"/>
      <c r="E80" s="49"/>
      <c r="F80" s="24"/>
      <c r="G80" s="24"/>
      <c r="H80" s="24"/>
      <c r="I80" s="59"/>
      <c r="J80" s="34"/>
      <c r="K80" s="34"/>
      <c r="L80" s="39"/>
      <c r="M80" s="44"/>
      <c r="N80" s="23"/>
      <c r="O80" s="37"/>
      <c r="P80" s="23"/>
      <c r="R80" s="151"/>
    </row>
    <row r="81" spans="2:18" ht="15.75" customHeight="1">
      <c r="B81" s="23"/>
      <c r="C81" s="34"/>
      <c r="D81" s="49"/>
      <c r="E81" s="49"/>
      <c r="F81" s="24"/>
      <c r="G81" s="24"/>
      <c r="H81" s="24"/>
      <c r="I81" s="59"/>
      <c r="J81" s="23"/>
      <c r="K81" s="34"/>
      <c r="L81" s="39"/>
      <c r="M81" s="44"/>
      <c r="N81" s="23"/>
      <c r="O81" s="23"/>
      <c r="P81" s="23"/>
      <c r="R81" s="151"/>
    </row>
    <row r="82" spans="2:18" ht="15.75" customHeight="1">
      <c r="B82" s="23"/>
      <c r="C82" s="34"/>
      <c r="D82" s="49"/>
      <c r="E82" s="49"/>
      <c r="F82" s="24"/>
      <c r="G82" s="24"/>
      <c r="H82" s="24"/>
      <c r="I82" s="59"/>
      <c r="J82" s="34"/>
      <c r="K82" s="34"/>
      <c r="L82" s="39"/>
      <c r="M82" s="44"/>
      <c r="N82" s="23"/>
      <c r="O82" s="36"/>
      <c r="P82" s="62"/>
      <c r="Q82" s="38"/>
      <c r="R82" s="151"/>
    </row>
    <row r="83" spans="2:16" ht="15.75" customHeight="1">
      <c r="B83" s="23"/>
      <c r="C83" s="34"/>
      <c r="D83" s="49"/>
      <c r="E83" s="49"/>
      <c r="F83" s="24"/>
      <c r="G83" s="24"/>
      <c r="H83" s="24"/>
      <c r="I83" s="59"/>
      <c r="J83" s="23"/>
      <c r="K83" s="34"/>
      <c r="L83" s="39"/>
      <c r="M83" s="44"/>
      <c r="N83" s="23"/>
      <c r="O83" s="37"/>
      <c r="P83" s="23"/>
    </row>
    <row r="84" spans="2:16" ht="15.75" customHeight="1">
      <c r="B84" s="23"/>
      <c r="C84" s="34"/>
      <c r="D84" s="49"/>
      <c r="E84" s="49"/>
      <c r="F84" s="24"/>
      <c r="G84" s="24"/>
      <c r="H84" s="24"/>
      <c r="I84" s="59"/>
      <c r="J84" s="34"/>
      <c r="K84" s="34"/>
      <c r="L84" s="39"/>
      <c r="M84" s="44"/>
      <c r="N84" s="23"/>
      <c r="O84" s="23"/>
      <c r="P84" s="23"/>
    </row>
    <row r="85" spans="2:16" ht="15.75" customHeight="1">
      <c r="B85" s="23"/>
      <c r="C85" s="34"/>
      <c r="D85" s="49"/>
      <c r="E85" s="49"/>
      <c r="F85" s="24"/>
      <c r="G85" s="24"/>
      <c r="H85" s="24"/>
      <c r="I85" s="59"/>
      <c r="J85" s="150"/>
      <c r="K85" s="150"/>
      <c r="L85" s="150"/>
      <c r="M85" s="44"/>
      <c r="N85" s="23"/>
      <c r="O85" s="23"/>
      <c r="P85" s="23"/>
    </row>
    <row r="86" spans="2:16" ht="15.75" customHeight="1">
      <c r="B86" s="23"/>
      <c r="C86" s="34"/>
      <c r="D86" s="49"/>
      <c r="E86" s="49"/>
      <c r="F86" s="24"/>
      <c r="G86" s="24"/>
      <c r="H86" s="24"/>
      <c r="I86" s="59"/>
      <c r="J86" s="150"/>
      <c r="K86" s="150"/>
      <c r="L86" s="150"/>
      <c r="M86" s="20"/>
      <c r="N86" s="23"/>
      <c r="O86" s="23"/>
      <c r="P86" s="23"/>
    </row>
    <row r="87" spans="2:16" ht="15.75" customHeight="1">
      <c r="B87" s="23"/>
      <c r="C87" s="34"/>
      <c r="D87" s="49"/>
      <c r="E87" s="49"/>
      <c r="F87" s="24"/>
      <c r="G87" s="24"/>
      <c r="H87" s="24"/>
      <c r="I87" s="59"/>
      <c r="J87" s="20"/>
      <c r="K87" s="20"/>
      <c r="L87" s="20"/>
      <c r="M87" s="20"/>
      <c r="N87" s="23"/>
      <c r="O87" s="23"/>
      <c r="P87" s="23"/>
    </row>
    <row r="88" spans="2:16" ht="15.75" customHeight="1">
      <c r="B88" s="23"/>
      <c r="C88" s="34"/>
      <c r="D88" s="49"/>
      <c r="E88" s="49"/>
      <c r="F88" s="24"/>
      <c r="G88" s="24"/>
      <c r="H88" s="24"/>
      <c r="I88" s="59"/>
      <c r="J88" s="150"/>
      <c r="K88" s="20"/>
      <c r="L88" s="20"/>
      <c r="M88" s="20"/>
      <c r="N88" s="23"/>
      <c r="O88" s="23"/>
      <c r="P88" s="23"/>
    </row>
    <row r="89" spans="2:16" ht="15.75" customHeight="1">
      <c r="B89" s="23"/>
      <c r="C89" s="34"/>
      <c r="D89" s="49"/>
      <c r="E89" s="49"/>
      <c r="F89" s="24"/>
      <c r="G89" s="24"/>
      <c r="H89" s="24"/>
      <c r="I89" s="59"/>
      <c r="J89" s="20"/>
      <c r="K89" s="20"/>
      <c r="L89" s="20"/>
      <c r="M89" s="23"/>
      <c r="N89" s="23"/>
      <c r="O89" s="23"/>
      <c r="P89" s="23"/>
    </row>
    <row r="90" spans="3:16" ht="15.75" customHeight="1">
      <c r="C90" s="26"/>
      <c r="D90" s="103"/>
      <c r="E90" s="103"/>
      <c r="F90" s="27"/>
      <c r="G90" s="27"/>
      <c r="H90" s="27"/>
      <c r="I90" s="59"/>
      <c r="J90" s="23"/>
      <c r="K90" s="23"/>
      <c r="L90" s="23"/>
      <c r="N90" s="23"/>
      <c r="O90" s="23"/>
      <c r="P90" s="23"/>
    </row>
    <row r="91" spans="3:16" ht="15.75" customHeight="1">
      <c r="C91" s="26"/>
      <c r="D91" s="103"/>
      <c r="E91" s="103"/>
      <c r="F91" s="27"/>
      <c r="G91" s="27"/>
      <c r="H91" s="27"/>
      <c r="I91" s="59"/>
      <c r="N91" s="23"/>
      <c r="O91" s="23"/>
      <c r="P91" s="23"/>
    </row>
    <row r="92" spans="3:9" ht="15.75" customHeight="1">
      <c r="C92" s="26"/>
      <c r="D92" s="103"/>
      <c r="E92" s="103"/>
      <c r="F92" s="27"/>
      <c r="G92" s="27"/>
      <c r="H92" s="27"/>
      <c r="I92" s="260"/>
    </row>
    <row r="93" spans="3:9" ht="15.75" customHeight="1">
      <c r="C93" s="26"/>
      <c r="D93" s="103"/>
      <c r="E93" s="103"/>
      <c r="F93" s="27"/>
      <c r="G93" s="27"/>
      <c r="H93" s="27"/>
      <c r="I93" s="260"/>
    </row>
    <row r="94" spans="3:9" ht="15.75" customHeight="1">
      <c r="C94" s="26"/>
      <c r="D94" s="103"/>
      <c r="E94" s="103"/>
      <c r="F94" s="27"/>
      <c r="G94" s="27"/>
      <c r="H94" s="27"/>
      <c r="I94" s="260"/>
    </row>
    <row r="95" spans="3:9" ht="15.75" customHeight="1">
      <c r="C95" s="26"/>
      <c r="D95" s="103"/>
      <c r="E95" s="103"/>
      <c r="F95" s="27"/>
      <c r="G95" s="27"/>
      <c r="H95" s="27"/>
      <c r="I95" s="260"/>
    </row>
    <row r="96" spans="3:9" ht="15.75" customHeight="1">
      <c r="C96" s="26"/>
      <c r="D96" s="103"/>
      <c r="E96" s="103"/>
      <c r="F96" s="27"/>
      <c r="G96" s="27"/>
      <c r="H96" s="27"/>
      <c r="I96" s="260"/>
    </row>
    <row r="97" spans="3:16" ht="15.75" customHeight="1">
      <c r="C97" s="26"/>
      <c r="D97" s="103"/>
      <c r="E97" s="103"/>
      <c r="F97" s="27"/>
      <c r="G97" s="27"/>
      <c r="H97" s="27"/>
      <c r="I97" s="260"/>
      <c r="N97" s="36"/>
      <c r="P97" s="38"/>
    </row>
    <row r="98" spans="3:9" ht="15.75" customHeight="1">
      <c r="C98" s="26"/>
      <c r="D98" s="103"/>
      <c r="E98" s="103"/>
      <c r="F98" s="27"/>
      <c r="G98" s="27"/>
      <c r="H98" s="27"/>
      <c r="I98" s="260"/>
    </row>
    <row r="99" spans="3:9" ht="15.75" customHeight="1">
      <c r="C99" s="26"/>
      <c r="D99" s="103"/>
      <c r="E99" s="103"/>
      <c r="F99" s="27"/>
      <c r="G99" s="27"/>
      <c r="H99" s="27"/>
      <c r="I99" s="260"/>
    </row>
    <row r="100" spans="3:9" ht="15.75" customHeight="1">
      <c r="C100" s="26"/>
      <c r="D100" s="103"/>
      <c r="E100" s="103"/>
      <c r="F100" s="27"/>
      <c r="G100" s="27"/>
      <c r="H100" s="27"/>
      <c r="I100" s="260"/>
    </row>
    <row r="101" spans="3:9" ht="15.75" customHeight="1">
      <c r="C101" s="26"/>
      <c r="D101" s="103"/>
      <c r="E101" s="103"/>
      <c r="F101" s="27"/>
      <c r="G101" s="27"/>
      <c r="H101" s="27"/>
      <c r="I101" s="260"/>
    </row>
    <row r="102" spans="3:9" ht="15.75" customHeight="1">
      <c r="C102" s="26"/>
      <c r="D102" s="103"/>
      <c r="E102" s="103"/>
      <c r="F102" s="27"/>
      <c r="G102" s="27"/>
      <c r="H102" s="27"/>
      <c r="I102" s="260"/>
    </row>
    <row r="103" spans="3:9" ht="15.75" customHeight="1">
      <c r="C103" s="26"/>
      <c r="D103" s="103"/>
      <c r="E103" s="103"/>
      <c r="F103" s="27"/>
      <c r="G103" s="27"/>
      <c r="H103" s="27"/>
      <c r="I103" s="260"/>
    </row>
    <row r="104" spans="3:9" ht="15.75" customHeight="1">
      <c r="C104" s="26"/>
      <c r="D104" s="103"/>
      <c r="E104" s="103"/>
      <c r="F104" s="27"/>
      <c r="G104" s="27"/>
      <c r="H104" s="27"/>
      <c r="I104" s="260"/>
    </row>
    <row r="105" spans="3:9" ht="15.75" customHeight="1">
      <c r="C105" s="26"/>
      <c r="D105" s="103"/>
      <c r="E105" s="103"/>
      <c r="F105" s="27"/>
      <c r="G105" s="27"/>
      <c r="H105" s="27"/>
      <c r="I105" s="260"/>
    </row>
    <row r="106" spans="3:9" ht="15.75" customHeight="1">
      <c r="C106" s="26"/>
      <c r="D106" s="103"/>
      <c r="E106" s="103"/>
      <c r="F106" s="27"/>
      <c r="G106" s="27"/>
      <c r="H106" s="27"/>
      <c r="I106" s="260"/>
    </row>
    <row r="107" spans="3:9" ht="15.75" customHeight="1">
      <c r="C107" s="26"/>
      <c r="D107" s="103"/>
      <c r="E107" s="103"/>
      <c r="F107" s="27"/>
      <c r="G107" s="27"/>
      <c r="H107" s="27"/>
      <c r="I107" s="260"/>
    </row>
    <row r="108" spans="3:9" ht="15.75" customHeight="1">
      <c r="C108" s="26"/>
      <c r="D108" s="103"/>
      <c r="E108" s="103"/>
      <c r="F108" s="27"/>
      <c r="G108" s="27"/>
      <c r="H108" s="27"/>
      <c r="I108" s="260"/>
    </row>
    <row r="109" spans="3:9" ht="15.75" customHeight="1">
      <c r="C109" s="26"/>
      <c r="D109" s="103"/>
      <c r="E109" s="103"/>
      <c r="F109" s="27"/>
      <c r="G109" s="27"/>
      <c r="H109" s="27"/>
      <c r="I109" s="260"/>
    </row>
    <row r="110" spans="3:9" ht="15.75" customHeight="1">
      <c r="C110" s="26"/>
      <c r="D110" s="103"/>
      <c r="E110" s="103"/>
      <c r="F110" s="27"/>
      <c r="G110" s="27"/>
      <c r="H110" s="27"/>
      <c r="I110" s="260"/>
    </row>
    <row r="111" spans="3:9" ht="15.75" customHeight="1">
      <c r="C111" s="26"/>
      <c r="D111" s="103"/>
      <c r="E111" s="103"/>
      <c r="F111" s="27"/>
      <c r="G111" s="27"/>
      <c r="H111" s="27"/>
      <c r="I111" s="260"/>
    </row>
    <row r="112" spans="3:9" ht="15.75" customHeight="1">
      <c r="C112" s="26"/>
      <c r="D112" s="103"/>
      <c r="E112" s="103"/>
      <c r="F112" s="27"/>
      <c r="G112" s="27"/>
      <c r="H112" s="27"/>
      <c r="I112" s="260"/>
    </row>
    <row r="113" spans="3:9" ht="15.75" customHeight="1">
      <c r="C113" s="26"/>
      <c r="D113" s="103"/>
      <c r="E113" s="103"/>
      <c r="F113" s="27"/>
      <c r="G113" s="27"/>
      <c r="H113" s="27"/>
      <c r="I113" s="260"/>
    </row>
    <row r="114" spans="3:9" ht="15.75" customHeight="1">
      <c r="C114" s="26"/>
      <c r="D114" s="103"/>
      <c r="E114" s="103"/>
      <c r="F114" s="27"/>
      <c r="G114" s="27"/>
      <c r="H114" s="27"/>
      <c r="I114" s="260"/>
    </row>
    <row r="115" spans="3:9" ht="15.75" customHeight="1">
      <c r="C115" s="26"/>
      <c r="D115" s="103"/>
      <c r="E115" s="103"/>
      <c r="F115" s="27"/>
      <c r="G115" s="27"/>
      <c r="H115" s="27"/>
      <c r="I115" s="260"/>
    </row>
    <row r="116" spans="3:9" ht="15.75" customHeight="1">
      <c r="C116" s="26"/>
      <c r="D116" s="103"/>
      <c r="E116" s="103"/>
      <c r="F116" s="27"/>
      <c r="G116" s="27"/>
      <c r="H116" s="27"/>
      <c r="I116" s="260"/>
    </row>
    <row r="117" spans="3:9" ht="15.75" customHeight="1">
      <c r="C117" s="26"/>
      <c r="D117" s="103"/>
      <c r="E117" s="103"/>
      <c r="F117" s="27"/>
      <c r="G117" s="27"/>
      <c r="H117" s="27"/>
      <c r="I117" s="260"/>
    </row>
    <row r="118" spans="3:9" ht="15.75" customHeight="1">
      <c r="C118" s="26"/>
      <c r="D118" s="103"/>
      <c r="E118" s="103"/>
      <c r="F118" s="27"/>
      <c r="G118" s="27"/>
      <c r="H118" s="27"/>
      <c r="I118" s="260"/>
    </row>
    <row r="119" spans="3:9" ht="15.75" customHeight="1">
      <c r="C119" s="26"/>
      <c r="D119" s="103"/>
      <c r="E119" s="103"/>
      <c r="F119" s="27"/>
      <c r="G119" s="27"/>
      <c r="H119" s="27"/>
      <c r="I119" s="260"/>
    </row>
    <row r="120" spans="3:9" ht="15.75" customHeight="1">
      <c r="C120" s="26"/>
      <c r="D120" s="103"/>
      <c r="E120" s="103"/>
      <c r="F120" s="27"/>
      <c r="G120" s="27"/>
      <c r="H120" s="27"/>
      <c r="I120" s="260"/>
    </row>
    <row r="121" spans="3:9" ht="15.75" customHeight="1">
      <c r="C121" s="26"/>
      <c r="D121" s="103"/>
      <c r="E121" s="103"/>
      <c r="F121" s="27"/>
      <c r="G121" s="27"/>
      <c r="H121" s="27"/>
      <c r="I121" s="260"/>
    </row>
    <row r="122" spans="3:9" ht="15.75" customHeight="1">
      <c r="C122" s="26"/>
      <c r="D122" s="103"/>
      <c r="E122" s="103"/>
      <c r="F122" s="27"/>
      <c r="G122" s="27"/>
      <c r="H122" s="27"/>
      <c r="I122" s="260"/>
    </row>
    <row r="123" spans="3:9" ht="15.75" customHeight="1">
      <c r="C123" s="26"/>
      <c r="D123" s="103"/>
      <c r="E123" s="103"/>
      <c r="F123" s="27"/>
      <c r="G123" s="27"/>
      <c r="H123" s="27"/>
      <c r="I123" s="260"/>
    </row>
    <row r="124" spans="3:9" ht="15.75" customHeight="1">
      <c r="C124" s="26"/>
      <c r="D124" s="103"/>
      <c r="E124" s="103"/>
      <c r="F124" s="27"/>
      <c r="G124" s="27"/>
      <c r="H124" s="27"/>
      <c r="I124" s="260"/>
    </row>
    <row r="125" spans="3:9" ht="15.75" customHeight="1">
      <c r="C125" s="26"/>
      <c r="D125" s="103"/>
      <c r="E125" s="103"/>
      <c r="F125" s="27"/>
      <c r="G125" s="27"/>
      <c r="H125" s="27"/>
      <c r="I125" s="260"/>
    </row>
    <row r="126" spans="3:9" ht="15.75" customHeight="1">
      <c r="C126" s="26"/>
      <c r="D126" s="103"/>
      <c r="E126" s="103"/>
      <c r="F126" s="27"/>
      <c r="G126" s="27"/>
      <c r="H126" s="27"/>
      <c r="I126" s="260"/>
    </row>
    <row r="127" spans="3:9" ht="15.75" customHeight="1">
      <c r="C127" s="26"/>
      <c r="D127" s="103"/>
      <c r="E127" s="103"/>
      <c r="F127" s="27"/>
      <c r="G127" s="27"/>
      <c r="H127" s="27"/>
      <c r="I127" s="260"/>
    </row>
    <row r="128" spans="3:9" ht="15.75" customHeight="1">
      <c r="C128" s="26"/>
      <c r="D128" s="103"/>
      <c r="E128" s="103"/>
      <c r="F128" s="27"/>
      <c r="G128" s="27"/>
      <c r="H128" s="27"/>
      <c r="I128" s="260"/>
    </row>
    <row r="129" spans="3:9" ht="15.75" customHeight="1">
      <c r="C129" s="26"/>
      <c r="D129" s="103"/>
      <c r="E129" s="103"/>
      <c r="F129" s="27"/>
      <c r="G129" s="27"/>
      <c r="H129" s="27"/>
      <c r="I129" s="260"/>
    </row>
    <row r="130" spans="3:9" ht="15.75" customHeight="1">
      <c r="C130" s="26"/>
      <c r="D130" s="103"/>
      <c r="E130" s="103"/>
      <c r="F130" s="27"/>
      <c r="G130" s="27"/>
      <c r="H130" s="27"/>
      <c r="I130" s="260"/>
    </row>
    <row r="131" spans="3:9" ht="15.75" customHeight="1">
      <c r="C131" s="26"/>
      <c r="D131" s="103"/>
      <c r="E131" s="103"/>
      <c r="F131" s="27"/>
      <c r="G131" s="27"/>
      <c r="H131" s="27"/>
      <c r="I131" s="260"/>
    </row>
    <row r="132" spans="3:9" ht="15.75" customHeight="1">
      <c r="C132" s="26"/>
      <c r="D132" s="103"/>
      <c r="E132" s="103"/>
      <c r="F132" s="27"/>
      <c r="G132" s="27"/>
      <c r="H132" s="27"/>
      <c r="I132" s="260"/>
    </row>
    <row r="133" spans="3:9" ht="15.75" customHeight="1">
      <c r="C133" s="26"/>
      <c r="D133" s="103"/>
      <c r="E133" s="103"/>
      <c r="F133" s="27"/>
      <c r="G133" s="27"/>
      <c r="H133" s="27"/>
      <c r="I133" s="260"/>
    </row>
    <row r="134" spans="3:9" ht="15.75" customHeight="1">
      <c r="C134" s="26"/>
      <c r="D134" s="103"/>
      <c r="E134" s="103"/>
      <c r="F134" s="27"/>
      <c r="G134" s="27"/>
      <c r="H134" s="27"/>
      <c r="I134" s="260"/>
    </row>
    <row r="135" spans="3:9" ht="15.75" customHeight="1">
      <c r="C135" s="26"/>
      <c r="D135" s="103"/>
      <c r="E135" s="103"/>
      <c r="F135" s="27"/>
      <c r="G135" s="27"/>
      <c r="H135" s="27"/>
      <c r="I135" s="260"/>
    </row>
    <row r="136" spans="3:9" ht="15.75" customHeight="1">
      <c r="C136" s="26"/>
      <c r="D136" s="103"/>
      <c r="E136" s="103"/>
      <c r="F136" s="27"/>
      <c r="G136" s="27"/>
      <c r="H136" s="27"/>
      <c r="I136" s="260"/>
    </row>
    <row r="137" spans="3:9" ht="15.75" customHeight="1">
      <c r="C137" s="26"/>
      <c r="D137" s="103"/>
      <c r="E137" s="103"/>
      <c r="F137" s="27"/>
      <c r="G137" s="27"/>
      <c r="H137" s="27"/>
      <c r="I137" s="260"/>
    </row>
    <row r="138" spans="3:9" ht="15.75" customHeight="1">
      <c r="C138" s="26"/>
      <c r="D138" s="103"/>
      <c r="E138" s="103"/>
      <c r="F138" s="27"/>
      <c r="G138" s="27"/>
      <c r="H138" s="27"/>
      <c r="I138" s="260"/>
    </row>
    <row r="139" spans="3:9" ht="15.75" customHeight="1">
      <c r="C139" s="26"/>
      <c r="D139" s="103"/>
      <c r="E139" s="103"/>
      <c r="F139" s="27"/>
      <c r="G139" s="27"/>
      <c r="H139" s="27"/>
      <c r="I139" s="260"/>
    </row>
    <row r="140" spans="3:9" ht="15.75" customHeight="1">
      <c r="C140" s="26"/>
      <c r="D140" s="103"/>
      <c r="E140" s="103"/>
      <c r="F140" s="27"/>
      <c r="G140" s="27"/>
      <c r="H140" s="27"/>
      <c r="I140" s="260"/>
    </row>
    <row r="141" spans="3:9" ht="15.75" customHeight="1">
      <c r="C141" s="26"/>
      <c r="D141" s="103"/>
      <c r="E141" s="103"/>
      <c r="F141" s="27"/>
      <c r="G141" s="27"/>
      <c r="H141" s="27"/>
      <c r="I141" s="260"/>
    </row>
    <row r="142" spans="3:9" ht="15.75" customHeight="1">
      <c r="C142" s="26"/>
      <c r="D142" s="103"/>
      <c r="E142" s="103"/>
      <c r="F142" s="27"/>
      <c r="G142" s="27"/>
      <c r="H142" s="27"/>
      <c r="I142" s="260"/>
    </row>
    <row r="143" spans="3:9" ht="15.75" customHeight="1">
      <c r="C143" s="26"/>
      <c r="D143" s="103"/>
      <c r="E143" s="103"/>
      <c r="F143" s="27"/>
      <c r="G143" s="27"/>
      <c r="H143" s="27"/>
      <c r="I143" s="260"/>
    </row>
    <row r="144" spans="3:9" ht="15.75" customHeight="1">
      <c r="C144" s="26"/>
      <c r="D144" s="103"/>
      <c r="E144" s="103"/>
      <c r="F144" s="27"/>
      <c r="G144" s="27"/>
      <c r="H144" s="27"/>
      <c r="I144" s="260"/>
    </row>
    <row r="145" spans="3:9" ht="15.75" customHeight="1">
      <c r="C145" s="26"/>
      <c r="D145" s="103"/>
      <c r="E145" s="103"/>
      <c r="F145" s="27"/>
      <c r="G145" s="27"/>
      <c r="H145" s="27"/>
      <c r="I145" s="260"/>
    </row>
    <row r="146" spans="3:9" ht="15.75" customHeight="1">
      <c r="C146" s="26"/>
      <c r="D146" s="103"/>
      <c r="E146" s="103"/>
      <c r="F146" s="27"/>
      <c r="G146" s="27"/>
      <c r="H146" s="27"/>
      <c r="I146" s="260"/>
    </row>
    <row r="147" spans="3:9" ht="15.75" customHeight="1">
      <c r="C147" s="26"/>
      <c r="D147" s="103"/>
      <c r="E147" s="103"/>
      <c r="F147" s="27"/>
      <c r="G147" s="27"/>
      <c r="H147" s="27"/>
      <c r="I147" s="260"/>
    </row>
    <row r="148" spans="3:9" ht="15.75" customHeight="1">
      <c r="C148" s="26"/>
      <c r="D148" s="103"/>
      <c r="E148" s="103"/>
      <c r="F148" s="27"/>
      <c r="G148" s="27"/>
      <c r="H148" s="27"/>
      <c r="I148" s="260"/>
    </row>
    <row r="149" spans="3:9" ht="15.75" customHeight="1">
      <c r="C149" s="26"/>
      <c r="D149" s="103"/>
      <c r="E149" s="103"/>
      <c r="F149" s="27"/>
      <c r="G149" s="27"/>
      <c r="H149" s="27"/>
      <c r="I149" s="260"/>
    </row>
    <row r="150" spans="3:9" ht="15.75" customHeight="1">
      <c r="C150" s="26"/>
      <c r="D150" s="103"/>
      <c r="E150" s="103"/>
      <c r="F150" s="27"/>
      <c r="G150" s="27"/>
      <c r="H150" s="27"/>
      <c r="I150" s="260"/>
    </row>
    <row r="151" spans="3:9" ht="15.75" customHeight="1">
      <c r="C151" s="26"/>
      <c r="D151" s="103"/>
      <c r="E151" s="103"/>
      <c r="F151" s="27"/>
      <c r="G151" s="27"/>
      <c r="H151" s="27"/>
      <c r="I151" s="260"/>
    </row>
    <row r="152" spans="3:9" ht="15.75" customHeight="1">
      <c r="C152" s="26"/>
      <c r="D152" s="103"/>
      <c r="E152" s="103"/>
      <c r="F152" s="27"/>
      <c r="G152" s="27"/>
      <c r="H152" s="27"/>
      <c r="I152" s="260"/>
    </row>
    <row r="153" spans="3:9" ht="15.75" customHeight="1">
      <c r="C153" s="26"/>
      <c r="D153" s="103"/>
      <c r="E153" s="103"/>
      <c r="F153" s="27"/>
      <c r="G153" s="27"/>
      <c r="H153" s="27"/>
      <c r="I153" s="260"/>
    </row>
    <row r="154" spans="3:9" ht="15.75" customHeight="1">
      <c r="C154" s="26"/>
      <c r="D154" s="103"/>
      <c r="E154" s="103"/>
      <c r="F154" s="27"/>
      <c r="G154" s="27"/>
      <c r="H154" s="27"/>
      <c r="I154" s="260"/>
    </row>
    <row r="155" spans="3:9" ht="15.75" customHeight="1">
      <c r="C155" s="26"/>
      <c r="D155" s="103"/>
      <c r="E155" s="103"/>
      <c r="F155" s="27"/>
      <c r="G155" s="27"/>
      <c r="H155" s="27"/>
      <c r="I155" s="260"/>
    </row>
    <row r="156" spans="3:9" ht="15.75" customHeight="1">
      <c r="C156" s="26"/>
      <c r="D156" s="103"/>
      <c r="E156" s="103"/>
      <c r="F156" s="27"/>
      <c r="G156" s="27"/>
      <c r="H156" s="27"/>
      <c r="I156" s="260"/>
    </row>
    <row r="157" spans="3:9" ht="15.75" customHeight="1">
      <c r="C157" s="26"/>
      <c r="D157" s="103"/>
      <c r="E157" s="103"/>
      <c r="F157" s="27"/>
      <c r="G157" s="27"/>
      <c r="H157" s="27"/>
      <c r="I157" s="260"/>
    </row>
    <row r="158" spans="3:9" ht="15.75" customHeight="1">
      <c r="C158" s="26"/>
      <c r="D158" s="103"/>
      <c r="E158" s="103"/>
      <c r="F158" s="27"/>
      <c r="G158" s="27"/>
      <c r="H158" s="27"/>
      <c r="I158" s="260"/>
    </row>
    <row r="159" spans="3:9" ht="15.75" customHeight="1">
      <c r="C159" s="26"/>
      <c r="D159" s="103"/>
      <c r="E159" s="103"/>
      <c r="F159" s="27"/>
      <c r="G159" s="27"/>
      <c r="H159" s="27"/>
      <c r="I159" s="260"/>
    </row>
    <row r="160" spans="3:9" ht="15.75" customHeight="1">
      <c r="C160" s="26"/>
      <c r="D160" s="103"/>
      <c r="E160" s="103"/>
      <c r="F160" s="27"/>
      <c r="G160" s="27"/>
      <c r="H160" s="27"/>
      <c r="I160" s="260"/>
    </row>
    <row r="161" spans="3:9" ht="15.75" customHeight="1">
      <c r="C161" s="26"/>
      <c r="D161" s="103"/>
      <c r="E161" s="103"/>
      <c r="F161" s="27"/>
      <c r="G161" s="27"/>
      <c r="H161" s="27"/>
      <c r="I161" s="260"/>
    </row>
    <row r="162" spans="3:9" ht="15.75" customHeight="1">
      <c r="C162" s="26"/>
      <c r="D162" s="103"/>
      <c r="E162" s="103"/>
      <c r="F162" s="27"/>
      <c r="G162" s="27"/>
      <c r="H162" s="27"/>
      <c r="I162" s="260"/>
    </row>
    <row r="163" spans="3:9" ht="15.75" customHeight="1">
      <c r="C163" s="26"/>
      <c r="D163" s="103"/>
      <c r="E163" s="103"/>
      <c r="F163" s="27"/>
      <c r="G163" s="27"/>
      <c r="H163" s="27"/>
      <c r="I163" s="260"/>
    </row>
    <row r="164" spans="3:9" ht="15.75" customHeight="1">
      <c r="C164" s="26"/>
      <c r="D164" s="103"/>
      <c r="E164" s="103"/>
      <c r="F164" s="27"/>
      <c r="G164" s="27"/>
      <c r="H164" s="27"/>
      <c r="I164" s="260"/>
    </row>
    <row r="165" spans="3:9" ht="15.75" customHeight="1">
      <c r="C165" s="26"/>
      <c r="D165" s="103"/>
      <c r="E165" s="103"/>
      <c r="F165" s="27"/>
      <c r="G165" s="27"/>
      <c r="H165" s="27"/>
      <c r="I165" s="260"/>
    </row>
    <row r="166" spans="3:9" ht="15.75" customHeight="1">
      <c r="C166" s="26"/>
      <c r="D166" s="103"/>
      <c r="E166" s="103"/>
      <c r="F166" s="27"/>
      <c r="G166" s="27"/>
      <c r="H166" s="27"/>
      <c r="I166" s="260"/>
    </row>
    <row r="167" spans="3:9" ht="15.75" customHeight="1">
      <c r="C167" s="26"/>
      <c r="D167" s="103"/>
      <c r="E167" s="103"/>
      <c r="F167" s="27"/>
      <c r="G167" s="27"/>
      <c r="H167" s="27"/>
      <c r="I167" s="260"/>
    </row>
    <row r="168" spans="3:9" ht="15.75" customHeight="1">
      <c r="C168" s="26"/>
      <c r="D168" s="103"/>
      <c r="E168" s="103"/>
      <c r="F168" s="27"/>
      <c r="G168" s="27"/>
      <c r="H168" s="27"/>
      <c r="I168" s="260"/>
    </row>
    <row r="169" spans="3:9" ht="15.75" customHeight="1">
      <c r="C169" s="26"/>
      <c r="D169" s="103"/>
      <c r="E169" s="103"/>
      <c r="F169" s="27"/>
      <c r="G169" s="27"/>
      <c r="H169" s="27"/>
      <c r="I169" s="260"/>
    </row>
    <row r="170" spans="3:9" ht="15.75" customHeight="1">
      <c r="C170" s="26"/>
      <c r="D170" s="103"/>
      <c r="E170" s="103"/>
      <c r="F170" s="27"/>
      <c r="G170" s="27"/>
      <c r="H170" s="27"/>
      <c r="I170" s="260"/>
    </row>
    <row r="171" spans="3:9" ht="15.75" customHeight="1">
      <c r="C171" s="26"/>
      <c r="D171" s="103"/>
      <c r="E171" s="103"/>
      <c r="F171" s="27"/>
      <c r="G171" s="27"/>
      <c r="H171" s="27"/>
      <c r="I171" s="260"/>
    </row>
    <row r="172" spans="3:9" ht="15.75" customHeight="1">
      <c r="C172" s="26"/>
      <c r="D172" s="103"/>
      <c r="E172" s="103"/>
      <c r="F172" s="27"/>
      <c r="G172" s="27"/>
      <c r="H172" s="27"/>
      <c r="I172" s="260"/>
    </row>
    <row r="173" spans="3:9" ht="15.75" customHeight="1">
      <c r="C173" s="26"/>
      <c r="D173" s="103"/>
      <c r="E173" s="103"/>
      <c r="F173" s="27"/>
      <c r="G173" s="27"/>
      <c r="H173" s="27"/>
      <c r="I173" s="260"/>
    </row>
    <row r="174" spans="3:9" ht="15.75" customHeight="1">
      <c r="C174" s="26"/>
      <c r="D174" s="103"/>
      <c r="E174" s="103"/>
      <c r="F174" s="27"/>
      <c r="G174" s="27"/>
      <c r="H174" s="27"/>
      <c r="I174" s="260"/>
    </row>
    <row r="175" spans="3:9" ht="15.75" customHeight="1">
      <c r="C175" s="26"/>
      <c r="D175" s="103"/>
      <c r="E175" s="103"/>
      <c r="F175" s="27"/>
      <c r="G175" s="27"/>
      <c r="H175" s="27"/>
      <c r="I175" s="260"/>
    </row>
    <row r="176" spans="3:9" ht="15.75" customHeight="1">
      <c r="C176" s="26"/>
      <c r="D176" s="103"/>
      <c r="E176" s="103"/>
      <c r="F176" s="27"/>
      <c r="G176" s="27"/>
      <c r="H176" s="27"/>
      <c r="I176" s="260"/>
    </row>
    <row r="177" spans="3:9" ht="15.75" customHeight="1">
      <c r="C177" s="26"/>
      <c r="D177" s="103"/>
      <c r="E177" s="103"/>
      <c r="F177" s="27"/>
      <c r="G177" s="27"/>
      <c r="H177" s="27"/>
      <c r="I177" s="260"/>
    </row>
    <row r="178" spans="3:9" ht="15.75" customHeight="1">
      <c r="C178" s="26"/>
      <c r="D178" s="103"/>
      <c r="E178" s="103"/>
      <c r="F178" s="27"/>
      <c r="G178" s="27"/>
      <c r="H178" s="27"/>
      <c r="I178" s="260"/>
    </row>
    <row r="179" spans="3:9" ht="15.75" customHeight="1">
      <c r="C179" s="26"/>
      <c r="D179" s="103"/>
      <c r="E179" s="103"/>
      <c r="F179" s="27"/>
      <c r="G179" s="27"/>
      <c r="H179" s="27"/>
      <c r="I179" s="260"/>
    </row>
    <row r="180" spans="3:9" ht="15.75" customHeight="1">
      <c r="C180" s="26"/>
      <c r="D180" s="103"/>
      <c r="E180" s="103"/>
      <c r="F180" s="27"/>
      <c r="G180" s="27"/>
      <c r="H180" s="27"/>
      <c r="I180" s="260"/>
    </row>
    <row r="181" spans="3:9" ht="15.75" customHeight="1">
      <c r="C181" s="26"/>
      <c r="D181" s="103"/>
      <c r="E181" s="103"/>
      <c r="F181" s="27"/>
      <c r="G181" s="27"/>
      <c r="H181" s="27"/>
      <c r="I181" s="260"/>
    </row>
    <row r="182" spans="3:9" ht="15.75" customHeight="1">
      <c r="C182" s="26"/>
      <c r="D182" s="103"/>
      <c r="E182" s="103"/>
      <c r="F182" s="27"/>
      <c r="G182" s="27"/>
      <c r="H182" s="27"/>
      <c r="I182" s="260"/>
    </row>
    <row r="183" spans="3:9" ht="15.75" customHeight="1">
      <c r="C183" s="26"/>
      <c r="D183" s="103"/>
      <c r="E183" s="103"/>
      <c r="F183" s="27"/>
      <c r="G183" s="27"/>
      <c r="H183" s="27"/>
      <c r="I183" s="260"/>
    </row>
    <row r="184" spans="3:9" ht="15.75" customHeight="1">
      <c r="C184" s="26"/>
      <c r="D184" s="103"/>
      <c r="E184" s="103"/>
      <c r="F184" s="27"/>
      <c r="G184" s="27"/>
      <c r="H184" s="27"/>
      <c r="I184" s="260"/>
    </row>
    <row r="185" spans="3:9" ht="15.75" customHeight="1">
      <c r="C185" s="26"/>
      <c r="D185" s="103"/>
      <c r="E185" s="103"/>
      <c r="F185" s="27"/>
      <c r="G185" s="27"/>
      <c r="H185" s="27"/>
      <c r="I185" s="260"/>
    </row>
    <row r="186" spans="3:9" ht="15.75" customHeight="1">
      <c r="C186" s="26"/>
      <c r="D186" s="103"/>
      <c r="E186" s="103"/>
      <c r="F186" s="27"/>
      <c r="G186" s="27"/>
      <c r="H186" s="27"/>
      <c r="I186" s="260"/>
    </row>
    <row r="187" spans="3:9" ht="15.75" customHeight="1">
      <c r="C187" s="26"/>
      <c r="D187" s="103"/>
      <c r="E187" s="103"/>
      <c r="F187" s="27"/>
      <c r="G187" s="27"/>
      <c r="H187" s="27"/>
      <c r="I187" s="260"/>
    </row>
    <row r="188" spans="3:9" ht="15.75" customHeight="1">
      <c r="C188" s="26"/>
      <c r="D188" s="103"/>
      <c r="E188" s="103"/>
      <c r="F188" s="27"/>
      <c r="G188" s="27"/>
      <c r="H188" s="27"/>
      <c r="I188" s="260"/>
    </row>
    <row r="189" spans="3:9" ht="15.75" customHeight="1">
      <c r="C189" s="26"/>
      <c r="D189" s="103"/>
      <c r="E189" s="103"/>
      <c r="F189" s="27"/>
      <c r="G189" s="27"/>
      <c r="H189" s="27"/>
      <c r="I189" s="260"/>
    </row>
    <row r="190" spans="3:9" ht="15.75" customHeight="1">
      <c r="C190" s="26"/>
      <c r="D190" s="103"/>
      <c r="E190" s="103"/>
      <c r="F190" s="27"/>
      <c r="G190" s="27"/>
      <c r="H190" s="27"/>
      <c r="I190" s="260"/>
    </row>
    <row r="191" spans="3:9" ht="15.75" customHeight="1">
      <c r="C191" s="26"/>
      <c r="D191" s="103"/>
      <c r="E191" s="103"/>
      <c r="F191" s="27"/>
      <c r="G191" s="27"/>
      <c r="H191" s="27"/>
      <c r="I191" s="260"/>
    </row>
    <row r="192" spans="3:21" ht="15.75" customHeight="1">
      <c r="C192" s="26"/>
      <c r="D192" s="103"/>
      <c r="E192" s="103"/>
      <c r="F192" s="27"/>
      <c r="G192" s="27"/>
      <c r="H192" s="27"/>
      <c r="I192" s="260"/>
      <c r="P192" s="355"/>
      <c r="Q192" s="355"/>
      <c r="R192" s="355"/>
      <c r="S192" s="355"/>
      <c r="T192" s="355"/>
      <c r="U192" s="355"/>
    </row>
    <row r="193" spans="3:21" ht="15.75" customHeight="1">
      <c r="C193" s="26"/>
      <c r="D193" s="103"/>
      <c r="E193" s="103"/>
      <c r="F193" s="27"/>
      <c r="G193" s="27"/>
      <c r="H193" s="27"/>
      <c r="I193" s="260"/>
      <c r="P193" s="355"/>
      <c r="Q193" s="355"/>
      <c r="R193" s="355"/>
      <c r="S193" s="355"/>
      <c r="T193" s="355"/>
      <c r="U193" s="355"/>
    </row>
    <row r="194" spans="3:21" ht="15" customHeight="1">
      <c r="C194" s="26"/>
      <c r="D194" s="103"/>
      <c r="E194" s="103"/>
      <c r="F194" s="27"/>
      <c r="G194" s="27"/>
      <c r="H194" s="27"/>
      <c r="I194" s="260"/>
      <c r="P194" s="355"/>
      <c r="Q194" s="355"/>
      <c r="R194" s="355"/>
      <c r="S194" s="355"/>
      <c r="T194" s="355"/>
      <c r="U194" s="355"/>
    </row>
    <row r="195" spans="3:21" ht="15" customHeight="1">
      <c r="C195" s="26"/>
      <c r="D195" s="103"/>
      <c r="E195" s="103"/>
      <c r="F195" s="27"/>
      <c r="G195" s="27"/>
      <c r="H195" s="27"/>
      <c r="I195" s="260"/>
      <c r="P195" s="355"/>
      <c r="Q195" s="355"/>
      <c r="R195" s="355"/>
      <c r="S195" s="199" t="s">
        <v>168</v>
      </c>
      <c r="T195" s="355"/>
      <c r="U195" s="194">
        <f>100%-U196</f>
        <v>0.7537691091196627</v>
      </c>
    </row>
    <row r="196" spans="3:23" ht="15" customHeight="1">
      <c r="C196" s="26"/>
      <c r="D196" s="103"/>
      <c r="E196" s="103"/>
      <c r="F196" s="27"/>
      <c r="G196" s="27"/>
      <c r="H196" s="27"/>
      <c r="I196" s="260"/>
      <c r="P196" s="355"/>
      <c r="Q196" s="355"/>
      <c r="R196" s="355"/>
      <c r="S196" s="199" t="s">
        <v>167</v>
      </c>
      <c r="T196" s="355"/>
      <c r="U196" s="194">
        <f>P56</f>
        <v>0.24623089088033737</v>
      </c>
      <c r="W196" s="189"/>
    </row>
    <row r="197" spans="3:23" ht="15" customHeight="1">
      <c r="C197" s="26"/>
      <c r="D197" s="103"/>
      <c r="E197" s="103"/>
      <c r="F197" s="27"/>
      <c r="G197" s="27"/>
      <c r="H197" s="27"/>
      <c r="I197" s="260"/>
      <c r="P197" s="355"/>
      <c r="Q197" s="355"/>
      <c r="R197" s="355"/>
      <c r="S197" s="113"/>
      <c r="T197" s="113"/>
      <c r="U197" s="113"/>
      <c r="W197" s="189"/>
    </row>
    <row r="198" spans="3:23" ht="15" customHeight="1">
      <c r="C198" s="25"/>
      <c r="D198" s="25"/>
      <c r="E198" s="25"/>
      <c r="F198" s="25"/>
      <c r="G198" s="25"/>
      <c r="H198" s="25"/>
      <c r="I198" s="260"/>
      <c r="P198" s="355"/>
      <c r="Q198" s="355"/>
      <c r="R198" s="355"/>
      <c r="S198" s="199" t="s">
        <v>39</v>
      </c>
      <c r="T198" s="113"/>
      <c r="U198" s="194">
        <f>100%-U199</f>
        <v>0.8468576801396671</v>
      </c>
      <c r="W198" s="189"/>
    </row>
    <row r="199" spans="9:23" ht="15" customHeight="1">
      <c r="I199" s="260"/>
      <c r="P199" s="355"/>
      <c r="Q199" s="355"/>
      <c r="R199" s="355"/>
      <c r="S199" s="199" t="s">
        <v>42</v>
      </c>
      <c r="T199" s="113"/>
      <c r="U199" s="194">
        <f>G71</f>
        <v>0.15314231986033286</v>
      </c>
      <c r="W199" s="189"/>
    </row>
    <row r="200" spans="16:23" ht="15" customHeight="1">
      <c r="P200" s="355"/>
      <c r="Q200" s="355"/>
      <c r="R200" s="355"/>
      <c r="S200" s="199" t="s">
        <v>34</v>
      </c>
      <c r="T200" s="113"/>
      <c r="U200" s="200"/>
      <c r="V200" s="154"/>
      <c r="W200" s="189"/>
    </row>
    <row r="201" spans="16:23" ht="15" customHeight="1">
      <c r="P201" s="355"/>
      <c r="Q201" s="355"/>
      <c r="R201" s="355"/>
      <c r="S201" s="355"/>
      <c r="T201" s="355"/>
      <c r="U201" s="355"/>
      <c r="V201" s="189"/>
      <c r="W201" s="189"/>
    </row>
    <row r="202" spans="16:21" ht="15" customHeight="1">
      <c r="P202" s="355"/>
      <c r="Q202" s="355"/>
      <c r="R202" s="355"/>
      <c r="S202" s="355"/>
      <c r="T202" s="355"/>
      <c r="U202" s="355"/>
    </row>
    <row r="203" spans="16:21" ht="15" customHeight="1">
      <c r="P203" s="355"/>
      <c r="Q203" s="355"/>
      <c r="R203" s="355"/>
      <c r="S203" s="355"/>
      <c r="T203" s="355"/>
      <c r="U203" s="355"/>
    </row>
  </sheetData>
  <sheetProtection/>
  <autoFilter ref="G8:H68"/>
  <mergeCells count="7">
    <mergeCell ref="J70:L71"/>
    <mergeCell ref="B1:C4"/>
    <mergeCell ref="B5:F7"/>
    <mergeCell ref="G5:H7"/>
    <mergeCell ref="N5:P7"/>
    <mergeCell ref="J5:L7"/>
    <mergeCell ref="N70:P71"/>
  </mergeCells>
  <conditionalFormatting sqref="I9:I69">
    <cfRule type="iconSet" priority="2" dxfId="0">
      <iconSet iconSet="3Arrows" showValue="0">
        <cfvo type="percent" val="0"/>
        <cfvo gte="0" type="percent" val="0"/>
        <cfvo type="percent" val="1"/>
      </iconSet>
    </cfRule>
  </conditionalFormatting>
  <conditionalFormatting sqref="I71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5"/>
  <ignoredErrors>
    <ignoredError sqref="E70" formulaRange="1"/>
  </ignoredErrors>
  <drawing r:id="rId4"/>
  <tableParts>
    <tablePart r:id="rId2"/>
    <tablePart r:id="rId1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B1:P20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30.7109375" style="30" customWidth="1"/>
    <col min="4" max="6" width="8.7109375" style="30" customWidth="1"/>
    <col min="7" max="8" width="4.28125" style="30" customWidth="1"/>
    <col min="9" max="9" width="30.7109375" style="30" customWidth="1"/>
    <col min="10" max="12" width="8.7109375" style="30" customWidth="1"/>
    <col min="13" max="13" width="9.421875" style="30" customWidth="1"/>
    <col min="14" max="14" width="9.7109375" style="30" customWidth="1"/>
    <col min="15" max="15" width="7.7109375" style="30" customWidth="1"/>
    <col min="16" max="16384" width="9.140625" style="30" customWidth="1"/>
  </cols>
  <sheetData>
    <row r="1" spans="2:9" ht="15.75" customHeight="1">
      <c r="B1" s="542" t="s">
        <v>36</v>
      </c>
      <c r="C1" s="542"/>
      <c r="H1" s="631"/>
      <c r="I1" s="631"/>
    </row>
    <row r="2" spans="2:9" ht="15.75" customHeight="1">
      <c r="B2" s="542"/>
      <c r="C2" s="542"/>
      <c r="H2" s="631"/>
      <c r="I2" s="631"/>
    </row>
    <row r="3" spans="2:9" ht="15.75" customHeight="1">
      <c r="B3" s="542"/>
      <c r="C3" s="542"/>
      <c r="H3" s="631"/>
      <c r="I3" s="631"/>
    </row>
    <row r="4" spans="2:9" ht="15.75" customHeight="1" thickBot="1">
      <c r="B4" s="542"/>
      <c r="C4" s="542"/>
      <c r="G4" s="25"/>
      <c r="H4" s="632"/>
      <c r="I4" s="632"/>
    </row>
    <row r="5" spans="2:12" ht="15.75" customHeight="1">
      <c r="B5" s="622" t="s">
        <v>50</v>
      </c>
      <c r="C5" s="623"/>
      <c r="D5" s="623"/>
      <c r="E5" s="623"/>
      <c r="F5" s="624"/>
      <c r="G5" s="33"/>
      <c r="H5" s="622" t="s">
        <v>51</v>
      </c>
      <c r="I5" s="623"/>
      <c r="J5" s="623"/>
      <c r="K5" s="623"/>
      <c r="L5" s="624"/>
    </row>
    <row r="6" spans="2:12" ht="15.75" customHeight="1">
      <c r="B6" s="625"/>
      <c r="C6" s="626"/>
      <c r="D6" s="626"/>
      <c r="E6" s="626"/>
      <c r="F6" s="627"/>
      <c r="G6" s="33"/>
      <c r="H6" s="625"/>
      <c r="I6" s="626"/>
      <c r="J6" s="626"/>
      <c r="K6" s="626"/>
      <c r="L6" s="627"/>
    </row>
    <row r="7" spans="2:14" ht="15.75" customHeight="1" thickBot="1">
      <c r="B7" s="628"/>
      <c r="C7" s="629"/>
      <c r="D7" s="629"/>
      <c r="E7" s="629"/>
      <c r="F7" s="630"/>
      <c r="G7" s="33"/>
      <c r="H7" s="628"/>
      <c r="I7" s="629"/>
      <c r="J7" s="629"/>
      <c r="K7" s="629"/>
      <c r="L7" s="630"/>
      <c r="N7" s="54"/>
    </row>
    <row r="8" spans="2:15" ht="15.75" customHeight="1" thickBot="1">
      <c r="B8" s="411" t="s">
        <v>16</v>
      </c>
      <c r="C8" s="412" t="s">
        <v>43</v>
      </c>
      <c r="D8" s="413" t="s">
        <v>103</v>
      </c>
      <c r="E8" s="415" t="s">
        <v>102</v>
      </c>
      <c r="F8" s="416" t="s">
        <v>98</v>
      </c>
      <c r="G8" s="148"/>
      <c r="H8" s="411" t="s">
        <v>16</v>
      </c>
      <c r="I8" s="412" t="s">
        <v>43</v>
      </c>
      <c r="J8" s="413" t="s">
        <v>103</v>
      </c>
      <c r="K8" s="415" t="s">
        <v>102</v>
      </c>
      <c r="L8" s="416" t="s">
        <v>98</v>
      </c>
      <c r="M8" s="36"/>
      <c r="N8" s="36"/>
      <c r="O8" s="55"/>
    </row>
    <row r="9" spans="2:15" ht="15.75" customHeight="1">
      <c r="B9" s="155">
        <v>1</v>
      </c>
      <c r="C9" s="110" t="s">
        <v>173</v>
      </c>
      <c r="D9" s="389">
        <v>23.319444444444443</v>
      </c>
      <c r="E9" s="389">
        <v>21.70398773006135</v>
      </c>
      <c r="F9" s="390">
        <v>1</v>
      </c>
      <c r="G9" s="24"/>
      <c r="H9" s="155">
        <v>1</v>
      </c>
      <c r="I9" s="110" t="s">
        <v>173</v>
      </c>
      <c r="J9" s="389">
        <v>25.067901234567902</v>
      </c>
      <c r="K9" s="389">
        <v>23.234662576687118</v>
      </c>
      <c r="L9" s="390">
        <v>1</v>
      </c>
      <c r="M9" s="38"/>
      <c r="N9" s="38"/>
      <c r="O9" s="151"/>
    </row>
    <row r="10" spans="2:15" ht="15.75" customHeight="1">
      <c r="B10" s="156">
        <v>2</v>
      </c>
      <c r="C10" s="12" t="s">
        <v>173</v>
      </c>
      <c r="D10" s="281">
        <v>21.613138686131386</v>
      </c>
      <c r="E10" s="281">
        <v>19.876963350785342</v>
      </c>
      <c r="F10" s="269">
        <v>1</v>
      </c>
      <c r="G10" s="24"/>
      <c r="H10" s="156">
        <v>2</v>
      </c>
      <c r="I10" s="12" t="s">
        <v>173</v>
      </c>
      <c r="J10" s="281">
        <v>24.60190865712338</v>
      </c>
      <c r="K10" s="281">
        <v>20.557050906963138</v>
      </c>
      <c r="L10" s="269">
        <v>1</v>
      </c>
      <c r="O10" s="151"/>
    </row>
    <row r="11" spans="2:15" ht="15.75" customHeight="1">
      <c r="B11" s="156">
        <v>3</v>
      </c>
      <c r="C11" s="12" t="s">
        <v>173</v>
      </c>
      <c r="D11" s="281">
        <v>20.605172413793102</v>
      </c>
      <c r="E11" s="281">
        <v>14.576470588235294</v>
      </c>
      <c r="F11" s="269">
        <v>1</v>
      </c>
      <c r="G11" s="24"/>
      <c r="H11" s="156">
        <v>3</v>
      </c>
      <c r="I11" s="12" t="s">
        <v>173</v>
      </c>
      <c r="J11" s="281">
        <v>22.235401459854014</v>
      </c>
      <c r="K11" s="281">
        <v>20.67801047120419</v>
      </c>
      <c r="L11" s="269">
        <v>1</v>
      </c>
      <c r="O11" s="151"/>
    </row>
    <row r="12" spans="2:15" ht="15.75" customHeight="1">
      <c r="B12" s="156">
        <v>4</v>
      </c>
      <c r="C12" s="12" t="s">
        <v>173</v>
      </c>
      <c r="D12" s="281">
        <v>20.29175187457396</v>
      </c>
      <c r="E12" s="281">
        <v>17.38150965476887</v>
      </c>
      <c r="F12" s="269">
        <v>1</v>
      </c>
      <c r="G12" s="24"/>
      <c r="H12" s="156">
        <v>4</v>
      </c>
      <c r="I12" s="12" t="s">
        <v>173</v>
      </c>
      <c r="J12" s="281">
        <v>21.88448275862069</v>
      </c>
      <c r="K12" s="281">
        <v>14.576470588235294</v>
      </c>
      <c r="L12" s="269">
        <v>1</v>
      </c>
      <c r="M12" s="38"/>
      <c r="N12" s="38"/>
      <c r="O12" s="151"/>
    </row>
    <row r="13" spans="2:15" ht="15.75" customHeight="1">
      <c r="B13" s="156">
        <v>5</v>
      </c>
      <c r="C13" s="12" t="s">
        <v>173</v>
      </c>
      <c r="D13" s="281">
        <v>17.620408163265306</v>
      </c>
      <c r="E13" s="281">
        <v>15.41827541827542</v>
      </c>
      <c r="F13" s="269">
        <v>1</v>
      </c>
      <c r="G13" s="24"/>
      <c r="H13" s="156">
        <v>5</v>
      </c>
      <c r="I13" s="12" t="s">
        <v>173</v>
      </c>
      <c r="J13" s="281">
        <v>20.517</v>
      </c>
      <c r="K13" s="281">
        <v>17.865765765765765</v>
      </c>
      <c r="L13" s="269">
        <v>1</v>
      </c>
      <c r="O13" s="151"/>
    </row>
    <row r="14" spans="2:15" ht="15.75" customHeight="1">
      <c r="B14" s="156">
        <v>6</v>
      </c>
      <c r="C14" s="12" t="s">
        <v>173</v>
      </c>
      <c r="D14" s="281">
        <v>17.51358024691358</v>
      </c>
      <c r="E14" s="281">
        <v>18.163414634146342</v>
      </c>
      <c r="F14" s="269">
        <v>0</v>
      </c>
      <c r="G14" s="24"/>
      <c r="H14" s="156">
        <v>6</v>
      </c>
      <c r="I14" s="12" t="s">
        <v>173</v>
      </c>
      <c r="J14" s="281">
        <v>19.74829931972789</v>
      </c>
      <c r="K14" s="281">
        <v>16.406692406692407</v>
      </c>
      <c r="L14" s="269">
        <v>1</v>
      </c>
      <c r="O14" s="151"/>
    </row>
    <row r="15" spans="2:15" ht="15.75" customHeight="1">
      <c r="B15" s="156">
        <v>7</v>
      </c>
      <c r="C15" s="12" t="s">
        <v>173</v>
      </c>
      <c r="D15" s="281">
        <v>16.868791002811623</v>
      </c>
      <c r="E15" s="281">
        <v>19.638832997987926</v>
      </c>
      <c r="F15" s="269">
        <v>0</v>
      </c>
      <c r="G15" s="24"/>
      <c r="H15" s="156">
        <v>7</v>
      </c>
      <c r="I15" s="12" t="s">
        <v>173</v>
      </c>
      <c r="J15" s="281">
        <v>19.530715005035248</v>
      </c>
      <c r="K15" s="281">
        <v>16.3883236030025</v>
      </c>
      <c r="L15" s="269">
        <v>1</v>
      </c>
      <c r="M15" s="38"/>
      <c r="N15" s="38"/>
      <c r="O15" s="151"/>
    </row>
    <row r="16" spans="2:15" ht="15.75" customHeight="1">
      <c r="B16" s="156">
        <v>8</v>
      </c>
      <c r="C16" s="12" t="s">
        <v>173</v>
      </c>
      <c r="D16" s="281">
        <v>16.7921568627451</v>
      </c>
      <c r="E16" s="281">
        <v>18.827868852459016</v>
      </c>
      <c r="F16" s="269">
        <v>0</v>
      </c>
      <c r="G16" s="24"/>
      <c r="H16" s="156">
        <v>8</v>
      </c>
      <c r="I16" s="12" t="s">
        <v>173</v>
      </c>
      <c r="J16" s="281">
        <v>18.34320987654321</v>
      </c>
      <c r="K16" s="281">
        <v>18.95609756097561</v>
      </c>
      <c r="L16" s="269">
        <v>0</v>
      </c>
      <c r="O16" s="151"/>
    </row>
    <row r="17" spans="2:15" ht="15.75" customHeight="1">
      <c r="B17" s="156">
        <v>9</v>
      </c>
      <c r="C17" s="12" t="s">
        <v>173</v>
      </c>
      <c r="D17" s="281">
        <v>16.379</v>
      </c>
      <c r="E17" s="281">
        <v>14.256756756756756</v>
      </c>
      <c r="F17" s="269">
        <v>1</v>
      </c>
      <c r="G17" s="24"/>
      <c r="H17" s="156">
        <v>9</v>
      </c>
      <c r="I17" s="12" t="s">
        <v>173</v>
      </c>
      <c r="J17" s="281">
        <v>18.103092783505154</v>
      </c>
      <c r="K17" s="281">
        <v>20.75452716297787</v>
      </c>
      <c r="L17" s="269">
        <v>0</v>
      </c>
      <c r="O17" s="151"/>
    </row>
    <row r="18" spans="2:15" ht="15.75" customHeight="1">
      <c r="B18" s="156">
        <v>10</v>
      </c>
      <c r="C18" s="12" t="s">
        <v>173</v>
      </c>
      <c r="D18" s="281">
        <v>15.778688524590164</v>
      </c>
      <c r="E18" s="281">
        <v>16.005464480874316</v>
      </c>
      <c r="F18" s="269">
        <v>0</v>
      </c>
      <c r="G18" s="24"/>
      <c r="H18" s="156">
        <v>10</v>
      </c>
      <c r="I18" s="12" t="s">
        <v>173</v>
      </c>
      <c r="J18" s="281">
        <v>17.904665314401623</v>
      </c>
      <c r="K18" s="281">
        <v>11.582560296846012</v>
      </c>
      <c r="L18" s="269">
        <v>1</v>
      </c>
      <c r="M18" s="38"/>
      <c r="N18" s="38"/>
      <c r="O18" s="151"/>
    </row>
    <row r="19" spans="2:15" ht="15.75" customHeight="1">
      <c r="B19" s="156">
        <v>11</v>
      </c>
      <c r="C19" s="12" t="s">
        <v>173</v>
      </c>
      <c r="D19" s="521" t="s">
        <v>175</v>
      </c>
      <c r="E19" s="521" t="s">
        <v>175</v>
      </c>
      <c r="F19" s="269">
        <v>1</v>
      </c>
      <c r="G19" s="24"/>
      <c r="H19" s="156">
        <v>11</v>
      </c>
      <c r="I19" s="12" t="s">
        <v>173</v>
      </c>
      <c r="J19" s="521" t="s">
        <v>175</v>
      </c>
      <c r="K19" s="521" t="s">
        <v>175</v>
      </c>
      <c r="L19" s="269">
        <v>1</v>
      </c>
      <c r="O19" s="151"/>
    </row>
    <row r="20" spans="2:15" ht="15.75" customHeight="1">
      <c r="B20" s="156">
        <v>12</v>
      </c>
      <c r="C20" s="12" t="s">
        <v>173</v>
      </c>
      <c r="D20" s="521" t="s">
        <v>175</v>
      </c>
      <c r="E20" s="521" t="s">
        <v>175</v>
      </c>
      <c r="F20" s="269">
        <v>1</v>
      </c>
      <c r="G20" s="24"/>
      <c r="H20" s="156">
        <v>12</v>
      </c>
      <c r="I20" s="12" t="s">
        <v>173</v>
      </c>
      <c r="J20" s="521" t="s">
        <v>175</v>
      </c>
      <c r="K20" s="521" t="s">
        <v>175</v>
      </c>
      <c r="L20" s="269">
        <v>1</v>
      </c>
      <c r="O20" s="151"/>
    </row>
    <row r="21" spans="2:15" ht="15.75" customHeight="1">
      <c r="B21" s="156">
        <v>13</v>
      </c>
      <c r="C21" s="12" t="s">
        <v>173</v>
      </c>
      <c r="D21" s="521" t="s">
        <v>175</v>
      </c>
      <c r="E21" s="521" t="s">
        <v>175</v>
      </c>
      <c r="F21" s="269">
        <v>1</v>
      </c>
      <c r="G21" s="24"/>
      <c r="H21" s="156">
        <v>13</v>
      </c>
      <c r="I21" s="12" t="s">
        <v>173</v>
      </c>
      <c r="J21" s="521" t="s">
        <v>175</v>
      </c>
      <c r="K21" s="521" t="s">
        <v>175</v>
      </c>
      <c r="L21" s="269">
        <v>1</v>
      </c>
      <c r="M21" s="38"/>
      <c r="N21" s="38"/>
      <c r="O21" s="151"/>
    </row>
    <row r="22" spans="2:12" ht="15.75" customHeight="1">
      <c r="B22" s="156">
        <v>14</v>
      </c>
      <c r="C22" s="12" t="s">
        <v>173</v>
      </c>
      <c r="D22" s="521" t="s">
        <v>175</v>
      </c>
      <c r="E22" s="521" t="s">
        <v>175</v>
      </c>
      <c r="F22" s="269">
        <v>1</v>
      </c>
      <c r="G22" s="24"/>
      <c r="H22" s="156">
        <v>14</v>
      </c>
      <c r="I22" s="12" t="s">
        <v>173</v>
      </c>
      <c r="J22" s="521" t="s">
        <v>175</v>
      </c>
      <c r="K22" s="521" t="s">
        <v>175</v>
      </c>
      <c r="L22" s="269">
        <v>1</v>
      </c>
    </row>
    <row r="23" spans="2:12" ht="15.75" customHeight="1">
      <c r="B23" s="156">
        <v>15</v>
      </c>
      <c r="C23" s="12" t="s">
        <v>173</v>
      </c>
      <c r="D23" s="521" t="s">
        <v>175</v>
      </c>
      <c r="E23" s="521" t="s">
        <v>175</v>
      </c>
      <c r="F23" s="269">
        <v>1</v>
      </c>
      <c r="G23" s="24"/>
      <c r="H23" s="156">
        <v>15</v>
      </c>
      <c r="I23" s="12" t="s">
        <v>173</v>
      </c>
      <c r="J23" s="521" t="s">
        <v>175</v>
      </c>
      <c r="K23" s="521" t="s">
        <v>175</v>
      </c>
      <c r="L23" s="269">
        <v>1</v>
      </c>
    </row>
    <row r="24" spans="2:12" ht="15.75" customHeight="1">
      <c r="B24" s="156">
        <v>16</v>
      </c>
      <c r="C24" s="12" t="s">
        <v>173</v>
      </c>
      <c r="D24" s="521" t="s">
        <v>175</v>
      </c>
      <c r="E24" s="521" t="s">
        <v>175</v>
      </c>
      <c r="F24" s="269">
        <v>1</v>
      </c>
      <c r="G24" s="24"/>
      <c r="H24" s="156">
        <v>16</v>
      </c>
      <c r="I24" s="12" t="s">
        <v>173</v>
      </c>
      <c r="J24" s="521" t="s">
        <v>175</v>
      </c>
      <c r="K24" s="521" t="s">
        <v>175</v>
      </c>
      <c r="L24" s="269">
        <v>1</v>
      </c>
    </row>
    <row r="25" spans="2:15" ht="15.75" customHeight="1">
      <c r="B25" s="156">
        <v>17</v>
      </c>
      <c r="C25" s="12" t="s">
        <v>173</v>
      </c>
      <c r="D25" s="521" t="s">
        <v>175</v>
      </c>
      <c r="E25" s="521" t="s">
        <v>175</v>
      </c>
      <c r="F25" s="269">
        <v>1</v>
      </c>
      <c r="G25" s="24"/>
      <c r="H25" s="156">
        <v>17</v>
      </c>
      <c r="I25" s="12" t="s">
        <v>173</v>
      </c>
      <c r="J25" s="521" t="s">
        <v>175</v>
      </c>
      <c r="K25" s="521" t="s">
        <v>175</v>
      </c>
      <c r="L25" s="269">
        <v>1</v>
      </c>
      <c r="M25" s="150"/>
      <c r="N25" s="150"/>
      <c r="O25" s="150"/>
    </row>
    <row r="26" spans="2:12" ht="15.75" customHeight="1">
      <c r="B26" s="156">
        <v>18</v>
      </c>
      <c r="C26" s="12" t="s">
        <v>173</v>
      </c>
      <c r="D26" s="521" t="s">
        <v>175</v>
      </c>
      <c r="E26" s="521" t="s">
        <v>175</v>
      </c>
      <c r="F26" s="269">
        <v>1</v>
      </c>
      <c r="G26" s="24"/>
      <c r="H26" s="156">
        <v>18</v>
      </c>
      <c r="I26" s="12" t="s">
        <v>173</v>
      </c>
      <c r="J26" s="521" t="s">
        <v>175</v>
      </c>
      <c r="K26" s="521" t="s">
        <v>175</v>
      </c>
      <c r="L26" s="269">
        <v>1</v>
      </c>
    </row>
    <row r="27" spans="2:16" ht="15.75" customHeight="1">
      <c r="B27" s="156">
        <v>19</v>
      </c>
      <c r="C27" s="12" t="s">
        <v>173</v>
      </c>
      <c r="D27" s="521" t="s">
        <v>175</v>
      </c>
      <c r="E27" s="521" t="s">
        <v>175</v>
      </c>
      <c r="F27" s="269">
        <v>1</v>
      </c>
      <c r="G27" s="24"/>
      <c r="H27" s="156">
        <v>19</v>
      </c>
      <c r="I27" s="12" t="s">
        <v>173</v>
      </c>
      <c r="J27" s="521" t="s">
        <v>175</v>
      </c>
      <c r="K27" s="521" t="s">
        <v>175</v>
      </c>
      <c r="L27" s="269">
        <v>1</v>
      </c>
      <c r="M27" s="67"/>
      <c r="N27" s="67"/>
      <c r="O27" s="67"/>
      <c r="P27" s="67"/>
    </row>
    <row r="28" spans="2:16" ht="15.75" customHeight="1">
      <c r="B28" s="156">
        <v>20</v>
      </c>
      <c r="C28" s="12" t="s">
        <v>173</v>
      </c>
      <c r="D28" s="521" t="s">
        <v>175</v>
      </c>
      <c r="E28" s="521" t="s">
        <v>175</v>
      </c>
      <c r="F28" s="269">
        <v>0</v>
      </c>
      <c r="G28" s="24"/>
      <c r="H28" s="156">
        <v>20</v>
      </c>
      <c r="I28" s="12" t="s">
        <v>173</v>
      </c>
      <c r="J28" s="521" t="s">
        <v>175</v>
      </c>
      <c r="K28" s="521" t="s">
        <v>175</v>
      </c>
      <c r="L28" s="269">
        <v>1</v>
      </c>
      <c r="M28" s="68"/>
      <c r="N28" s="68"/>
      <c r="O28" s="86"/>
      <c r="P28" s="90"/>
    </row>
    <row r="29" spans="2:16" ht="15.75" customHeight="1">
      <c r="B29" s="156">
        <v>21</v>
      </c>
      <c r="C29" s="12" t="s">
        <v>173</v>
      </c>
      <c r="D29" s="521" t="s">
        <v>175</v>
      </c>
      <c r="E29" s="521" t="s">
        <v>175</v>
      </c>
      <c r="F29" s="269">
        <v>0</v>
      </c>
      <c r="G29" s="24"/>
      <c r="H29" s="156">
        <v>21</v>
      </c>
      <c r="I29" s="12" t="s">
        <v>173</v>
      </c>
      <c r="J29" s="521" t="s">
        <v>175</v>
      </c>
      <c r="K29" s="521" t="s">
        <v>175</v>
      </c>
      <c r="L29" s="269">
        <v>0</v>
      </c>
      <c r="M29" s="68"/>
      <c r="N29" s="68"/>
      <c r="O29" s="86"/>
      <c r="P29" s="90"/>
    </row>
    <row r="30" spans="2:16" ht="15.75" customHeight="1">
      <c r="B30" s="156">
        <v>22</v>
      </c>
      <c r="C30" s="12" t="s">
        <v>173</v>
      </c>
      <c r="D30" s="521" t="s">
        <v>175</v>
      </c>
      <c r="E30" s="521" t="s">
        <v>175</v>
      </c>
      <c r="F30" s="269">
        <v>1</v>
      </c>
      <c r="G30" s="24"/>
      <c r="H30" s="156">
        <v>22</v>
      </c>
      <c r="I30" s="12" t="s">
        <v>173</v>
      </c>
      <c r="J30" s="521" t="s">
        <v>175</v>
      </c>
      <c r="K30" s="521" t="s">
        <v>175</v>
      </c>
      <c r="L30" s="269">
        <v>1</v>
      </c>
      <c r="M30" s="148"/>
      <c r="N30" s="148"/>
      <c r="O30" s="86"/>
      <c r="P30" s="90"/>
    </row>
    <row r="31" spans="2:16" ht="15.75" customHeight="1">
      <c r="B31" s="156">
        <v>23</v>
      </c>
      <c r="C31" s="12" t="s">
        <v>173</v>
      </c>
      <c r="D31" s="521" t="s">
        <v>175</v>
      </c>
      <c r="E31" s="521" t="s">
        <v>175</v>
      </c>
      <c r="F31" s="269">
        <v>0</v>
      </c>
      <c r="G31" s="24"/>
      <c r="H31" s="156">
        <v>23</v>
      </c>
      <c r="I31" s="12" t="s">
        <v>173</v>
      </c>
      <c r="J31" s="521" t="s">
        <v>175</v>
      </c>
      <c r="K31" s="521" t="s">
        <v>175</v>
      </c>
      <c r="L31" s="269">
        <v>0</v>
      </c>
      <c r="M31" s="148"/>
      <c r="N31" s="148"/>
      <c r="O31" s="86"/>
      <c r="P31" s="90"/>
    </row>
    <row r="32" spans="2:16" ht="15.75" customHeight="1">
      <c r="B32" s="156">
        <v>24</v>
      </c>
      <c r="C32" s="12" t="s">
        <v>173</v>
      </c>
      <c r="D32" s="521" t="s">
        <v>175</v>
      </c>
      <c r="E32" s="521" t="s">
        <v>175</v>
      </c>
      <c r="F32" s="269">
        <v>0</v>
      </c>
      <c r="G32" s="24"/>
      <c r="H32" s="156">
        <v>24</v>
      </c>
      <c r="I32" s="12" t="s">
        <v>173</v>
      </c>
      <c r="J32" s="521" t="s">
        <v>175</v>
      </c>
      <c r="K32" s="521" t="s">
        <v>175</v>
      </c>
      <c r="L32" s="269">
        <v>1</v>
      </c>
      <c r="M32" s="69"/>
      <c r="N32" s="89"/>
      <c r="O32" s="86"/>
      <c r="P32" s="90"/>
    </row>
    <row r="33" spans="2:15" ht="15.75" customHeight="1">
      <c r="B33" s="156">
        <v>25</v>
      </c>
      <c r="C33" s="12" t="s">
        <v>173</v>
      </c>
      <c r="D33" s="521" t="s">
        <v>175</v>
      </c>
      <c r="E33" s="521" t="s">
        <v>175</v>
      </c>
      <c r="F33" s="269">
        <v>1</v>
      </c>
      <c r="G33" s="24"/>
      <c r="H33" s="156">
        <v>25</v>
      </c>
      <c r="I33" s="12" t="s">
        <v>173</v>
      </c>
      <c r="J33" s="521" t="s">
        <v>175</v>
      </c>
      <c r="K33" s="521" t="s">
        <v>175</v>
      </c>
      <c r="L33" s="269">
        <v>1</v>
      </c>
      <c r="M33" s="26"/>
      <c r="N33" s="97"/>
      <c r="O33" s="25"/>
    </row>
    <row r="34" spans="2:15" ht="15.75" customHeight="1">
      <c r="B34" s="156">
        <v>26</v>
      </c>
      <c r="C34" s="12" t="s">
        <v>173</v>
      </c>
      <c r="D34" s="521" t="s">
        <v>175</v>
      </c>
      <c r="E34" s="521" t="s">
        <v>175</v>
      </c>
      <c r="F34" s="269">
        <v>0</v>
      </c>
      <c r="G34" s="24"/>
      <c r="H34" s="156">
        <v>26</v>
      </c>
      <c r="I34" s="12" t="s">
        <v>173</v>
      </c>
      <c r="J34" s="521" t="s">
        <v>175</v>
      </c>
      <c r="K34" s="521" t="s">
        <v>175</v>
      </c>
      <c r="L34" s="269">
        <v>1</v>
      </c>
      <c r="M34" s="26"/>
      <c r="N34" s="97"/>
      <c r="O34" s="25"/>
    </row>
    <row r="35" spans="2:15" ht="15.75" customHeight="1">
      <c r="B35" s="156">
        <v>27</v>
      </c>
      <c r="C35" s="12" t="s">
        <v>173</v>
      </c>
      <c r="D35" s="521" t="s">
        <v>175</v>
      </c>
      <c r="E35" s="521" t="s">
        <v>175</v>
      </c>
      <c r="F35" s="269">
        <v>1</v>
      </c>
      <c r="G35" s="24"/>
      <c r="H35" s="156">
        <v>27</v>
      </c>
      <c r="I35" s="12" t="s">
        <v>173</v>
      </c>
      <c r="J35" s="521" t="s">
        <v>175</v>
      </c>
      <c r="K35" s="521" t="s">
        <v>175</v>
      </c>
      <c r="L35" s="269">
        <v>1</v>
      </c>
      <c r="M35" s="26"/>
      <c r="N35" s="97"/>
      <c r="O35" s="25"/>
    </row>
    <row r="36" spans="2:15" ht="15.75" customHeight="1">
      <c r="B36" s="156">
        <v>28</v>
      </c>
      <c r="C36" s="12" t="s">
        <v>173</v>
      </c>
      <c r="D36" s="521" t="s">
        <v>175</v>
      </c>
      <c r="E36" s="521" t="s">
        <v>175</v>
      </c>
      <c r="F36" s="269">
        <v>0</v>
      </c>
      <c r="G36" s="24"/>
      <c r="H36" s="156">
        <v>28</v>
      </c>
      <c r="I36" s="12" t="s">
        <v>173</v>
      </c>
      <c r="J36" s="521" t="s">
        <v>175</v>
      </c>
      <c r="K36" s="521" t="s">
        <v>175</v>
      </c>
      <c r="L36" s="269">
        <v>0</v>
      </c>
      <c r="M36" s="26"/>
      <c r="N36" s="97"/>
      <c r="O36" s="25"/>
    </row>
    <row r="37" spans="2:15" ht="15.75" customHeight="1">
      <c r="B37" s="156">
        <v>29</v>
      </c>
      <c r="C37" s="12" t="s">
        <v>173</v>
      </c>
      <c r="D37" s="521" t="s">
        <v>175</v>
      </c>
      <c r="E37" s="521" t="s">
        <v>175</v>
      </c>
      <c r="F37" s="269">
        <v>0</v>
      </c>
      <c r="G37" s="24"/>
      <c r="H37" s="156">
        <v>29</v>
      </c>
      <c r="I37" s="12" t="s">
        <v>173</v>
      </c>
      <c r="J37" s="521" t="s">
        <v>175</v>
      </c>
      <c r="K37" s="521" t="s">
        <v>175</v>
      </c>
      <c r="L37" s="269">
        <v>1</v>
      </c>
      <c r="M37" s="26"/>
      <c r="N37" s="97"/>
      <c r="O37" s="25"/>
    </row>
    <row r="38" spans="2:15" ht="15.75" customHeight="1">
      <c r="B38" s="156">
        <v>30</v>
      </c>
      <c r="C38" s="12" t="s">
        <v>173</v>
      </c>
      <c r="D38" s="521" t="s">
        <v>175</v>
      </c>
      <c r="E38" s="521" t="s">
        <v>175</v>
      </c>
      <c r="F38" s="269">
        <v>1</v>
      </c>
      <c r="G38" s="24"/>
      <c r="H38" s="156">
        <v>30</v>
      </c>
      <c r="I38" s="12" t="s">
        <v>173</v>
      </c>
      <c r="J38" s="521" t="s">
        <v>175</v>
      </c>
      <c r="K38" s="521" t="s">
        <v>175</v>
      </c>
      <c r="L38" s="269">
        <v>1</v>
      </c>
      <c r="M38" s="26"/>
      <c r="N38" s="97"/>
      <c r="O38" s="25"/>
    </row>
    <row r="39" spans="2:15" ht="15.75" customHeight="1">
      <c r="B39" s="156">
        <v>31</v>
      </c>
      <c r="C39" s="12" t="s">
        <v>173</v>
      </c>
      <c r="D39" s="521" t="s">
        <v>175</v>
      </c>
      <c r="E39" s="521" t="s">
        <v>175</v>
      </c>
      <c r="F39" s="269">
        <v>1</v>
      </c>
      <c r="G39" s="24"/>
      <c r="H39" s="156">
        <v>31</v>
      </c>
      <c r="I39" s="12" t="s">
        <v>173</v>
      </c>
      <c r="J39" s="521" t="s">
        <v>175</v>
      </c>
      <c r="K39" s="521" t="s">
        <v>175</v>
      </c>
      <c r="L39" s="269">
        <v>0</v>
      </c>
      <c r="M39" s="26"/>
      <c r="N39" s="97"/>
      <c r="O39" s="25"/>
    </row>
    <row r="40" spans="2:16" ht="15.75" customHeight="1">
      <c r="B40" s="156">
        <v>32</v>
      </c>
      <c r="C40" s="12" t="s">
        <v>173</v>
      </c>
      <c r="D40" s="521" t="s">
        <v>175</v>
      </c>
      <c r="E40" s="521" t="s">
        <v>175</v>
      </c>
      <c r="F40" s="269">
        <v>0</v>
      </c>
      <c r="G40" s="24"/>
      <c r="H40" s="156">
        <v>32</v>
      </c>
      <c r="I40" s="12" t="s">
        <v>173</v>
      </c>
      <c r="J40" s="521" t="s">
        <v>175</v>
      </c>
      <c r="K40" s="521" t="s">
        <v>175</v>
      </c>
      <c r="L40" s="269">
        <v>1</v>
      </c>
      <c r="M40" s="70"/>
      <c r="N40" s="79"/>
      <c r="O40" s="80"/>
      <c r="P40" s="95"/>
    </row>
    <row r="41" spans="2:16" ht="15.75" customHeight="1">
      <c r="B41" s="156">
        <v>33</v>
      </c>
      <c r="C41" s="12" t="s">
        <v>173</v>
      </c>
      <c r="D41" s="521" t="s">
        <v>175</v>
      </c>
      <c r="E41" s="521" t="s">
        <v>175</v>
      </c>
      <c r="F41" s="269">
        <v>1</v>
      </c>
      <c r="G41" s="24"/>
      <c r="H41" s="156">
        <v>33</v>
      </c>
      <c r="I41" s="12" t="s">
        <v>173</v>
      </c>
      <c r="J41" s="521" t="s">
        <v>175</v>
      </c>
      <c r="K41" s="521" t="s">
        <v>175</v>
      </c>
      <c r="L41" s="269">
        <v>0</v>
      </c>
      <c r="M41" s="70"/>
      <c r="N41" s="79"/>
      <c r="O41" s="80"/>
      <c r="P41" s="95"/>
    </row>
    <row r="42" spans="2:16" ht="15.75" customHeight="1">
      <c r="B42" s="156">
        <v>34</v>
      </c>
      <c r="C42" s="12" t="s">
        <v>173</v>
      </c>
      <c r="D42" s="521" t="s">
        <v>175</v>
      </c>
      <c r="E42" s="521" t="s">
        <v>175</v>
      </c>
      <c r="F42" s="269">
        <v>1</v>
      </c>
      <c r="G42" s="24"/>
      <c r="H42" s="156">
        <v>34</v>
      </c>
      <c r="I42" s="12" t="s">
        <v>173</v>
      </c>
      <c r="J42" s="521" t="s">
        <v>175</v>
      </c>
      <c r="K42" s="521" t="s">
        <v>175</v>
      </c>
      <c r="L42" s="269">
        <v>0</v>
      </c>
      <c r="M42" s="70"/>
      <c r="N42" s="79"/>
      <c r="O42" s="80"/>
      <c r="P42" s="95"/>
    </row>
    <row r="43" spans="2:15" ht="15.75" customHeight="1">
      <c r="B43" s="156">
        <v>35</v>
      </c>
      <c r="C43" s="12" t="s">
        <v>173</v>
      </c>
      <c r="D43" s="521" t="s">
        <v>175</v>
      </c>
      <c r="E43" s="521" t="s">
        <v>175</v>
      </c>
      <c r="F43" s="269">
        <v>1</v>
      </c>
      <c r="G43" s="24"/>
      <c r="H43" s="156">
        <v>35</v>
      </c>
      <c r="I43" s="12" t="s">
        <v>173</v>
      </c>
      <c r="J43" s="521" t="s">
        <v>175</v>
      </c>
      <c r="K43" s="521" t="s">
        <v>175</v>
      </c>
      <c r="L43" s="269">
        <v>1</v>
      </c>
      <c r="M43" s="26"/>
      <c r="N43" s="97"/>
      <c r="O43" s="25"/>
    </row>
    <row r="44" spans="2:15" ht="15.75" customHeight="1">
      <c r="B44" s="156">
        <v>36</v>
      </c>
      <c r="C44" s="12" t="s">
        <v>173</v>
      </c>
      <c r="D44" s="521" t="s">
        <v>175</v>
      </c>
      <c r="E44" s="521" t="s">
        <v>175</v>
      </c>
      <c r="F44" s="269">
        <v>0</v>
      </c>
      <c r="G44" s="24"/>
      <c r="H44" s="156">
        <v>36</v>
      </c>
      <c r="I44" s="12" t="s">
        <v>173</v>
      </c>
      <c r="J44" s="521" t="s">
        <v>175</v>
      </c>
      <c r="K44" s="521" t="s">
        <v>175</v>
      </c>
      <c r="L44" s="269">
        <v>1</v>
      </c>
      <c r="M44" s="26"/>
      <c r="N44" s="97"/>
      <c r="O44" s="25"/>
    </row>
    <row r="45" spans="2:12" ht="15.75" customHeight="1">
      <c r="B45" s="156">
        <v>37</v>
      </c>
      <c r="C45" s="12" t="s">
        <v>173</v>
      </c>
      <c r="D45" s="521" t="s">
        <v>175</v>
      </c>
      <c r="E45" s="521" t="s">
        <v>175</v>
      </c>
      <c r="F45" s="269">
        <v>0</v>
      </c>
      <c r="G45" s="24"/>
      <c r="H45" s="156">
        <v>37</v>
      </c>
      <c r="I45" s="12" t="s">
        <v>173</v>
      </c>
      <c r="J45" s="521" t="s">
        <v>175</v>
      </c>
      <c r="K45" s="521" t="s">
        <v>175</v>
      </c>
      <c r="L45" s="269">
        <v>0</v>
      </c>
    </row>
    <row r="46" spans="2:13" ht="15.75" customHeight="1">
      <c r="B46" s="156">
        <v>38</v>
      </c>
      <c r="C46" s="12" t="s">
        <v>173</v>
      </c>
      <c r="D46" s="521" t="s">
        <v>175</v>
      </c>
      <c r="E46" s="521" t="s">
        <v>175</v>
      </c>
      <c r="F46" s="269">
        <v>1</v>
      </c>
      <c r="G46" s="24"/>
      <c r="H46" s="156">
        <v>38</v>
      </c>
      <c r="I46" s="12" t="s">
        <v>173</v>
      </c>
      <c r="J46" s="521" t="s">
        <v>175</v>
      </c>
      <c r="K46" s="521" t="s">
        <v>175</v>
      </c>
      <c r="L46" s="269">
        <v>1</v>
      </c>
      <c r="M46" s="38"/>
    </row>
    <row r="47" spans="2:12" ht="15.75" customHeight="1">
      <c r="B47" s="156">
        <v>39</v>
      </c>
      <c r="C47" s="12" t="s">
        <v>173</v>
      </c>
      <c r="D47" s="521" t="s">
        <v>175</v>
      </c>
      <c r="E47" s="521" t="s">
        <v>175</v>
      </c>
      <c r="F47" s="269">
        <v>1</v>
      </c>
      <c r="G47" s="24"/>
      <c r="H47" s="156">
        <v>39</v>
      </c>
      <c r="I47" s="12" t="s">
        <v>173</v>
      </c>
      <c r="J47" s="521" t="s">
        <v>175</v>
      </c>
      <c r="K47" s="521" t="s">
        <v>175</v>
      </c>
      <c r="L47" s="269">
        <v>1</v>
      </c>
    </row>
    <row r="48" spans="2:12" ht="15.75" customHeight="1">
      <c r="B48" s="156">
        <v>40</v>
      </c>
      <c r="C48" s="12" t="s">
        <v>173</v>
      </c>
      <c r="D48" s="521" t="s">
        <v>175</v>
      </c>
      <c r="E48" s="521" t="s">
        <v>175</v>
      </c>
      <c r="F48" s="269">
        <v>0</v>
      </c>
      <c r="G48" s="24"/>
      <c r="H48" s="156">
        <v>40</v>
      </c>
      <c r="I48" s="12" t="s">
        <v>173</v>
      </c>
      <c r="J48" s="521" t="s">
        <v>175</v>
      </c>
      <c r="K48" s="521" t="s">
        <v>175</v>
      </c>
      <c r="L48" s="269">
        <v>0</v>
      </c>
    </row>
    <row r="49" spans="2:13" ht="15.75" customHeight="1">
      <c r="B49" s="156">
        <v>41</v>
      </c>
      <c r="C49" s="12" t="s">
        <v>173</v>
      </c>
      <c r="D49" s="521" t="s">
        <v>175</v>
      </c>
      <c r="E49" s="521" t="s">
        <v>175</v>
      </c>
      <c r="F49" s="269">
        <v>0</v>
      </c>
      <c r="G49" s="24"/>
      <c r="H49" s="156">
        <v>41</v>
      </c>
      <c r="I49" s="12" t="s">
        <v>173</v>
      </c>
      <c r="J49" s="521" t="s">
        <v>175</v>
      </c>
      <c r="K49" s="521" t="s">
        <v>175</v>
      </c>
      <c r="L49" s="269">
        <v>1</v>
      </c>
      <c r="M49" s="38"/>
    </row>
    <row r="50" spans="2:12" ht="15.75" customHeight="1">
      <c r="B50" s="156">
        <v>42</v>
      </c>
      <c r="C50" s="12" t="s">
        <v>173</v>
      </c>
      <c r="D50" s="521" t="s">
        <v>175</v>
      </c>
      <c r="E50" s="521" t="s">
        <v>175</v>
      </c>
      <c r="F50" s="269">
        <v>0</v>
      </c>
      <c r="G50" s="24"/>
      <c r="H50" s="156">
        <v>42</v>
      </c>
      <c r="I50" s="12" t="s">
        <v>173</v>
      </c>
      <c r="J50" s="521" t="s">
        <v>175</v>
      </c>
      <c r="K50" s="521" t="s">
        <v>175</v>
      </c>
      <c r="L50" s="269">
        <v>1</v>
      </c>
    </row>
    <row r="51" spans="2:12" ht="15.75" customHeight="1">
      <c r="B51" s="156">
        <v>43</v>
      </c>
      <c r="C51" s="12" t="s">
        <v>173</v>
      </c>
      <c r="D51" s="521" t="s">
        <v>175</v>
      </c>
      <c r="E51" s="521" t="s">
        <v>175</v>
      </c>
      <c r="F51" s="269">
        <v>0</v>
      </c>
      <c r="G51" s="24"/>
      <c r="H51" s="156">
        <v>43</v>
      </c>
      <c r="I51" s="12" t="s">
        <v>173</v>
      </c>
      <c r="J51" s="521" t="s">
        <v>175</v>
      </c>
      <c r="K51" s="521" t="s">
        <v>175</v>
      </c>
      <c r="L51" s="269">
        <v>1</v>
      </c>
    </row>
    <row r="52" spans="2:12" ht="15.75" customHeight="1">
      <c r="B52" s="156">
        <v>44</v>
      </c>
      <c r="C52" s="12" t="s">
        <v>173</v>
      </c>
      <c r="D52" s="521" t="s">
        <v>175</v>
      </c>
      <c r="E52" s="521" t="s">
        <v>175</v>
      </c>
      <c r="F52" s="269">
        <v>1</v>
      </c>
      <c r="G52" s="24"/>
      <c r="H52" s="156">
        <v>44</v>
      </c>
      <c r="I52" s="12" t="s">
        <v>173</v>
      </c>
      <c r="J52" s="521" t="s">
        <v>175</v>
      </c>
      <c r="K52" s="521" t="s">
        <v>175</v>
      </c>
      <c r="L52" s="269">
        <v>0</v>
      </c>
    </row>
    <row r="53" spans="2:12" ht="15.75" customHeight="1">
      <c r="B53" s="156">
        <v>45</v>
      </c>
      <c r="C53" s="12" t="s">
        <v>173</v>
      </c>
      <c r="D53" s="521" t="s">
        <v>175</v>
      </c>
      <c r="E53" s="521" t="s">
        <v>175</v>
      </c>
      <c r="F53" s="269">
        <v>1</v>
      </c>
      <c r="G53" s="24"/>
      <c r="H53" s="156">
        <v>45</v>
      </c>
      <c r="I53" s="12" t="s">
        <v>173</v>
      </c>
      <c r="J53" s="521" t="s">
        <v>175</v>
      </c>
      <c r="K53" s="521" t="s">
        <v>175</v>
      </c>
      <c r="L53" s="269">
        <v>1</v>
      </c>
    </row>
    <row r="54" spans="2:12" ht="15.75" customHeight="1">
      <c r="B54" s="156">
        <v>46</v>
      </c>
      <c r="C54" s="12" t="s">
        <v>173</v>
      </c>
      <c r="D54" s="521" t="s">
        <v>175</v>
      </c>
      <c r="E54" s="521" t="s">
        <v>175</v>
      </c>
      <c r="F54" s="269">
        <v>0</v>
      </c>
      <c r="G54" s="24"/>
      <c r="H54" s="156">
        <v>46</v>
      </c>
      <c r="I54" s="12" t="s">
        <v>173</v>
      </c>
      <c r="J54" s="521" t="s">
        <v>175</v>
      </c>
      <c r="K54" s="521" t="s">
        <v>175</v>
      </c>
      <c r="L54" s="269">
        <v>1</v>
      </c>
    </row>
    <row r="55" spans="2:12" ht="15.75" customHeight="1">
      <c r="B55" s="156">
        <v>47</v>
      </c>
      <c r="C55" s="12" t="s">
        <v>173</v>
      </c>
      <c r="D55" s="521" t="s">
        <v>175</v>
      </c>
      <c r="E55" s="521" t="s">
        <v>175</v>
      </c>
      <c r="F55" s="269">
        <v>0</v>
      </c>
      <c r="G55" s="24"/>
      <c r="H55" s="156">
        <v>47</v>
      </c>
      <c r="I55" s="12" t="s">
        <v>173</v>
      </c>
      <c r="J55" s="521" t="s">
        <v>175</v>
      </c>
      <c r="K55" s="521" t="s">
        <v>175</v>
      </c>
      <c r="L55" s="269">
        <v>1</v>
      </c>
    </row>
    <row r="56" spans="2:12" ht="15.75" customHeight="1">
      <c r="B56" s="156">
        <v>48</v>
      </c>
      <c r="C56" s="12" t="s">
        <v>173</v>
      </c>
      <c r="D56" s="521" t="s">
        <v>175</v>
      </c>
      <c r="E56" s="521" t="s">
        <v>175</v>
      </c>
      <c r="F56" s="269">
        <v>0</v>
      </c>
      <c r="G56" s="24"/>
      <c r="H56" s="156">
        <v>48</v>
      </c>
      <c r="I56" s="12" t="s">
        <v>173</v>
      </c>
      <c r="J56" s="521" t="s">
        <v>175</v>
      </c>
      <c r="K56" s="521" t="s">
        <v>175</v>
      </c>
      <c r="L56" s="269">
        <v>0</v>
      </c>
    </row>
    <row r="57" spans="2:12" ht="15.75" customHeight="1">
      <c r="B57" s="156">
        <v>49</v>
      </c>
      <c r="C57" s="12" t="s">
        <v>173</v>
      </c>
      <c r="D57" s="521" t="s">
        <v>175</v>
      </c>
      <c r="E57" s="521" t="s">
        <v>175</v>
      </c>
      <c r="F57" s="269">
        <v>0</v>
      </c>
      <c r="G57" s="24"/>
      <c r="H57" s="156">
        <v>49</v>
      </c>
      <c r="I57" s="12" t="s">
        <v>173</v>
      </c>
      <c r="J57" s="521" t="s">
        <v>175</v>
      </c>
      <c r="K57" s="521" t="s">
        <v>175</v>
      </c>
      <c r="L57" s="269">
        <v>0</v>
      </c>
    </row>
    <row r="58" spans="2:12" ht="15.75" customHeight="1">
      <c r="B58" s="156">
        <v>50</v>
      </c>
      <c r="C58" s="12" t="s">
        <v>173</v>
      </c>
      <c r="D58" s="521" t="s">
        <v>175</v>
      </c>
      <c r="E58" s="521" t="s">
        <v>175</v>
      </c>
      <c r="F58" s="269">
        <v>1</v>
      </c>
      <c r="G58" s="24"/>
      <c r="H58" s="156">
        <v>50</v>
      </c>
      <c r="I58" s="12" t="s">
        <v>173</v>
      </c>
      <c r="J58" s="521" t="s">
        <v>175</v>
      </c>
      <c r="K58" s="521" t="s">
        <v>175</v>
      </c>
      <c r="L58" s="269">
        <v>1</v>
      </c>
    </row>
    <row r="59" spans="2:12" ht="15.75" customHeight="1">
      <c r="B59" s="156">
        <v>51</v>
      </c>
      <c r="C59" s="12" t="s">
        <v>173</v>
      </c>
      <c r="D59" s="521" t="s">
        <v>175</v>
      </c>
      <c r="E59" s="521" t="s">
        <v>175</v>
      </c>
      <c r="F59" s="269">
        <v>0</v>
      </c>
      <c r="G59" s="24"/>
      <c r="H59" s="156">
        <v>51</v>
      </c>
      <c r="I59" s="12" t="s">
        <v>173</v>
      </c>
      <c r="J59" s="521" t="s">
        <v>175</v>
      </c>
      <c r="K59" s="521" t="s">
        <v>175</v>
      </c>
      <c r="L59" s="269">
        <v>1</v>
      </c>
    </row>
    <row r="60" spans="2:12" ht="15.75" customHeight="1">
      <c r="B60" s="156">
        <v>52</v>
      </c>
      <c r="C60" s="12" t="s">
        <v>173</v>
      </c>
      <c r="D60" s="521" t="s">
        <v>175</v>
      </c>
      <c r="E60" s="521" t="s">
        <v>175</v>
      </c>
      <c r="F60" s="269">
        <v>0</v>
      </c>
      <c r="G60" s="24"/>
      <c r="H60" s="156">
        <v>52</v>
      </c>
      <c r="I60" s="12" t="s">
        <v>173</v>
      </c>
      <c r="J60" s="521" t="s">
        <v>175</v>
      </c>
      <c r="K60" s="521" t="s">
        <v>175</v>
      </c>
      <c r="L60" s="269">
        <v>0</v>
      </c>
    </row>
    <row r="61" spans="2:12" ht="15.75" customHeight="1">
      <c r="B61" s="156">
        <v>53</v>
      </c>
      <c r="C61" s="12" t="s">
        <v>173</v>
      </c>
      <c r="D61" s="521" t="s">
        <v>175</v>
      </c>
      <c r="E61" s="521" t="s">
        <v>175</v>
      </c>
      <c r="F61" s="269">
        <v>1</v>
      </c>
      <c r="G61" s="24"/>
      <c r="H61" s="156">
        <v>53</v>
      </c>
      <c r="I61" s="12" t="s">
        <v>173</v>
      </c>
      <c r="J61" s="521" t="s">
        <v>175</v>
      </c>
      <c r="K61" s="521" t="s">
        <v>175</v>
      </c>
      <c r="L61" s="269">
        <v>1</v>
      </c>
    </row>
    <row r="62" spans="2:12" ht="15.75" customHeight="1">
      <c r="B62" s="156">
        <v>54</v>
      </c>
      <c r="C62" s="12" t="s">
        <v>173</v>
      </c>
      <c r="D62" s="521" t="s">
        <v>175</v>
      </c>
      <c r="E62" s="521" t="s">
        <v>175</v>
      </c>
      <c r="F62" s="269">
        <v>1</v>
      </c>
      <c r="G62" s="24"/>
      <c r="H62" s="156">
        <v>54</v>
      </c>
      <c r="I62" s="12" t="s">
        <v>173</v>
      </c>
      <c r="J62" s="521" t="s">
        <v>175</v>
      </c>
      <c r="K62" s="521" t="s">
        <v>175</v>
      </c>
      <c r="L62" s="269">
        <v>0</v>
      </c>
    </row>
    <row r="63" spans="2:12" ht="15.75" customHeight="1">
      <c r="B63" s="156">
        <v>55</v>
      </c>
      <c r="C63" s="12" t="s">
        <v>173</v>
      </c>
      <c r="D63" s="521" t="s">
        <v>175</v>
      </c>
      <c r="E63" s="521" t="s">
        <v>175</v>
      </c>
      <c r="F63" s="269">
        <v>0</v>
      </c>
      <c r="G63" s="24"/>
      <c r="H63" s="156">
        <v>55</v>
      </c>
      <c r="I63" s="12" t="s">
        <v>173</v>
      </c>
      <c r="J63" s="521" t="s">
        <v>175</v>
      </c>
      <c r="K63" s="521" t="s">
        <v>175</v>
      </c>
      <c r="L63" s="269">
        <v>1</v>
      </c>
    </row>
    <row r="64" spans="2:12" ht="15.75" customHeight="1">
      <c r="B64" s="156">
        <v>56</v>
      </c>
      <c r="C64" s="12" t="s">
        <v>173</v>
      </c>
      <c r="D64" s="521" t="s">
        <v>175</v>
      </c>
      <c r="E64" s="521" t="s">
        <v>175</v>
      </c>
      <c r="F64" s="269">
        <v>0</v>
      </c>
      <c r="G64" s="24"/>
      <c r="H64" s="156">
        <v>56</v>
      </c>
      <c r="I64" s="12" t="s">
        <v>173</v>
      </c>
      <c r="J64" s="521" t="s">
        <v>175</v>
      </c>
      <c r="K64" s="521" t="s">
        <v>175</v>
      </c>
      <c r="L64" s="269">
        <v>1</v>
      </c>
    </row>
    <row r="65" spans="2:12" ht="15.75" customHeight="1">
      <c r="B65" s="156">
        <v>57</v>
      </c>
      <c r="C65" s="12" t="s">
        <v>173</v>
      </c>
      <c r="D65" s="521" t="s">
        <v>175</v>
      </c>
      <c r="E65" s="521" t="s">
        <v>175</v>
      </c>
      <c r="F65" s="269">
        <v>0</v>
      </c>
      <c r="G65" s="24"/>
      <c r="H65" s="156">
        <v>57</v>
      </c>
      <c r="I65" s="12" t="s">
        <v>173</v>
      </c>
      <c r="J65" s="521" t="s">
        <v>175</v>
      </c>
      <c r="K65" s="521" t="s">
        <v>175</v>
      </c>
      <c r="L65" s="269">
        <v>1</v>
      </c>
    </row>
    <row r="66" spans="2:12" ht="15.75" customHeight="1">
      <c r="B66" s="156">
        <v>58</v>
      </c>
      <c r="C66" s="12" t="s">
        <v>173</v>
      </c>
      <c r="D66" s="521" t="s">
        <v>175</v>
      </c>
      <c r="E66" s="521" t="s">
        <v>175</v>
      </c>
      <c r="F66" s="269">
        <v>1</v>
      </c>
      <c r="G66" s="24"/>
      <c r="H66" s="156">
        <v>58</v>
      </c>
      <c r="I66" s="12" t="s">
        <v>173</v>
      </c>
      <c r="J66" s="521" t="s">
        <v>175</v>
      </c>
      <c r="K66" s="521" t="s">
        <v>175</v>
      </c>
      <c r="L66" s="269">
        <v>0</v>
      </c>
    </row>
    <row r="67" spans="2:12" ht="15.75" customHeight="1">
      <c r="B67" s="156">
        <v>59</v>
      </c>
      <c r="C67" s="12" t="s">
        <v>173</v>
      </c>
      <c r="D67" s="521" t="s">
        <v>175</v>
      </c>
      <c r="E67" s="521" t="s">
        <v>175</v>
      </c>
      <c r="F67" s="269">
        <v>0</v>
      </c>
      <c r="G67" s="24"/>
      <c r="H67" s="156">
        <v>59</v>
      </c>
      <c r="I67" s="12" t="s">
        <v>173</v>
      </c>
      <c r="J67" s="521" t="s">
        <v>175</v>
      </c>
      <c r="K67" s="521" t="s">
        <v>175</v>
      </c>
      <c r="L67" s="269">
        <v>0</v>
      </c>
    </row>
    <row r="68" spans="2:12" ht="15.75" customHeight="1">
      <c r="B68" s="156">
        <v>60</v>
      </c>
      <c r="C68" s="12" t="s">
        <v>173</v>
      </c>
      <c r="D68" s="521" t="s">
        <v>175</v>
      </c>
      <c r="E68" s="521" t="s">
        <v>175</v>
      </c>
      <c r="F68" s="269">
        <v>1</v>
      </c>
      <c r="G68" s="24"/>
      <c r="H68" s="156">
        <v>60</v>
      </c>
      <c r="I68" s="12" t="s">
        <v>173</v>
      </c>
      <c r="J68" s="521" t="s">
        <v>175</v>
      </c>
      <c r="K68" s="521" t="s">
        <v>175</v>
      </c>
      <c r="L68" s="269">
        <v>1</v>
      </c>
    </row>
    <row r="69" spans="2:12" ht="15.75" customHeight="1">
      <c r="B69" s="156">
        <v>61</v>
      </c>
      <c r="C69" s="12" t="s">
        <v>173</v>
      </c>
      <c r="D69" s="521" t="s">
        <v>175</v>
      </c>
      <c r="E69" s="521" t="s">
        <v>175</v>
      </c>
      <c r="F69" s="269">
        <v>0</v>
      </c>
      <c r="G69" s="24"/>
      <c r="H69" s="156">
        <v>61</v>
      </c>
      <c r="I69" s="12" t="s">
        <v>173</v>
      </c>
      <c r="J69" s="521" t="s">
        <v>175</v>
      </c>
      <c r="K69" s="521" t="s">
        <v>175</v>
      </c>
      <c r="L69" s="269">
        <v>1</v>
      </c>
    </row>
    <row r="70" spans="2:12" ht="15.75" customHeight="1">
      <c r="B70" s="156">
        <v>62</v>
      </c>
      <c r="C70" s="12" t="s">
        <v>173</v>
      </c>
      <c r="D70" s="521" t="s">
        <v>175</v>
      </c>
      <c r="E70" s="521" t="s">
        <v>175</v>
      </c>
      <c r="F70" s="269">
        <v>1</v>
      </c>
      <c r="G70" s="24"/>
      <c r="H70" s="156">
        <v>62</v>
      </c>
      <c r="I70" s="12" t="s">
        <v>173</v>
      </c>
      <c r="J70" s="521" t="s">
        <v>175</v>
      </c>
      <c r="K70" s="521" t="s">
        <v>175</v>
      </c>
      <c r="L70" s="269">
        <v>0</v>
      </c>
    </row>
    <row r="71" spans="2:12" ht="15.75" customHeight="1">
      <c r="B71" s="156">
        <v>63</v>
      </c>
      <c r="C71" s="12" t="s">
        <v>173</v>
      </c>
      <c r="D71" s="521" t="s">
        <v>175</v>
      </c>
      <c r="E71" s="521" t="s">
        <v>175</v>
      </c>
      <c r="F71" s="269">
        <v>1</v>
      </c>
      <c r="G71" s="24"/>
      <c r="H71" s="156">
        <v>63</v>
      </c>
      <c r="I71" s="184" t="s">
        <v>173</v>
      </c>
      <c r="J71" s="521" t="s">
        <v>175</v>
      </c>
      <c r="K71" s="521" t="s">
        <v>175</v>
      </c>
      <c r="L71" s="269">
        <v>1</v>
      </c>
    </row>
    <row r="72" spans="2:12" ht="15.75" customHeight="1">
      <c r="B72" s="156">
        <v>64</v>
      </c>
      <c r="C72" s="12" t="s">
        <v>173</v>
      </c>
      <c r="D72" s="521" t="s">
        <v>175</v>
      </c>
      <c r="E72" s="521" t="s">
        <v>175</v>
      </c>
      <c r="F72" s="269">
        <v>0</v>
      </c>
      <c r="G72" s="24"/>
      <c r="H72" s="156">
        <v>64</v>
      </c>
      <c r="I72" s="141" t="s">
        <v>173</v>
      </c>
      <c r="J72" s="521" t="s">
        <v>175</v>
      </c>
      <c r="K72" s="521" t="s">
        <v>175</v>
      </c>
      <c r="L72" s="269">
        <v>0</v>
      </c>
    </row>
    <row r="73" spans="2:12" ht="15.75" customHeight="1" thickBot="1">
      <c r="B73" s="156">
        <v>65</v>
      </c>
      <c r="C73" s="12" t="s">
        <v>173</v>
      </c>
      <c r="D73" s="521" t="s">
        <v>175</v>
      </c>
      <c r="E73" s="521" t="s">
        <v>175</v>
      </c>
      <c r="F73" s="269">
        <v>0</v>
      </c>
      <c r="G73" s="24"/>
      <c r="H73" s="144">
        <v>65</v>
      </c>
      <c r="I73" s="187" t="s">
        <v>173</v>
      </c>
      <c r="J73" s="522" t="s">
        <v>175</v>
      </c>
      <c r="K73" s="522" t="s">
        <v>175</v>
      </c>
      <c r="L73" s="270">
        <v>0</v>
      </c>
    </row>
    <row r="74" spans="2:8" ht="15.75" customHeight="1">
      <c r="B74" s="156">
        <v>66</v>
      </c>
      <c r="C74" s="184" t="s">
        <v>173</v>
      </c>
      <c r="D74" s="521" t="s">
        <v>175</v>
      </c>
      <c r="E74" s="521" t="s">
        <v>175</v>
      </c>
      <c r="F74" s="269">
        <v>0</v>
      </c>
      <c r="G74" s="24"/>
      <c r="H74" s="20"/>
    </row>
    <row r="75" spans="2:8" ht="15.75" customHeight="1">
      <c r="B75" s="156">
        <v>67</v>
      </c>
      <c r="C75" s="12" t="s">
        <v>173</v>
      </c>
      <c r="D75" s="521" t="s">
        <v>175</v>
      </c>
      <c r="E75" s="521" t="s">
        <v>175</v>
      </c>
      <c r="F75" s="269">
        <v>0</v>
      </c>
      <c r="G75" s="24"/>
      <c r="H75" s="20"/>
    </row>
    <row r="76" spans="2:8" ht="15.75" customHeight="1" thickBot="1">
      <c r="B76" s="144">
        <v>68</v>
      </c>
      <c r="C76" s="187" t="s">
        <v>173</v>
      </c>
      <c r="D76" s="522" t="s">
        <v>175</v>
      </c>
      <c r="E76" s="522" t="s">
        <v>175</v>
      </c>
      <c r="F76" s="270">
        <v>0</v>
      </c>
      <c r="G76" s="24"/>
      <c r="H76" s="20"/>
    </row>
    <row r="77" spans="2:12" ht="15.75" customHeight="1">
      <c r="B77" s="23"/>
      <c r="G77" s="24"/>
      <c r="H77" s="20"/>
      <c r="I77" s="34"/>
      <c r="J77" s="92"/>
      <c r="K77" s="92"/>
      <c r="L77" s="24"/>
    </row>
    <row r="78" spans="2:12" ht="15.75" customHeight="1">
      <c r="B78" s="23"/>
      <c r="C78" s="45" t="s">
        <v>41</v>
      </c>
      <c r="D78" s="91">
        <v>11.117749967321444</v>
      </c>
      <c r="E78" s="92"/>
      <c r="F78" s="24"/>
      <c r="G78" s="27"/>
      <c r="H78" s="20"/>
      <c r="I78" s="45" t="s">
        <v>41</v>
      </c>
      <c r="J78" s="91">
        <v>13.075902110948341</v>
      </c>
      <c r="K78" s="92"/>
      <c r="L78" s="24"/>
    </row>
    <row r="79" spans="2:12" ht="15.75" customHeight="1">
      <c r="B79" s="23"/>
      <c r="C79" s="45" t="s">
        <v>108</v>
      </c>
      <c r="D79" s="404">
        <v>11.117749967321444</v>
      </c>
      <c r="E79" s="404">
        <v>10.881066341036759</v>
      </c>
      <c r="F79" s="105">
        <f>IF(D79&gt;E79,1,0)</f>
        <v>1</v>
      </c>
      <c r="G79" s="27"/>
      <c r="H79" s="20"/>
      <c r="I79" s="45" t="s">
        <v>108</v>
      </c>
      <c r="J79" s="404">
        <v>13.10597172625328</v>
      </c>
      <c r="K79" s="404">
        <v>12.213749456083526</v>
      </c>
      <c r="L79" s="105">
        <f>IF(J79&gt;K79,1,0)</f>
        <v>1</v>
      </c>
    </row>
    <row r="80" spans="2:12" ht="15.75" customHeight="1">
      <c r="B80" s="23"/>
      <c r="C80" s="45"/>
      <c r="D80" s="49"/>
      <c r="E80" s="49"/>
      <c r="F80" s="24"/>
      <c r="G80" s="27"/>
      <c r="H80" s="20"/>
      <c r="I80" s="34"/>
      <c r="J80" s="92"/>
      <c r="K80" s="92"/>
      <c r="L80" s="24"/>
    </row>
    <row r="81" spans="3:12" ht="15.75" customHeight="1">
      <c r="C81" s="26"/>
      <c r="D81" s="103"/>
      <c r="E81" s="103"/>
      <c r="F81" s="27"/>
      <c r="G81" s="27"/>
      <c r="H81" s="23"/>
      <c r="I81" s="34"/>
      <c r="J81" s="92"/>
      <c r="K81" s="92"/>
      <c r="L81" s="24"/>
    </row>
    <row r="82" spans="3:12" ht="15.75" customHeight="1">
      <c r="C82" s="26"/>
      <c r="D82" s="103"/>
      <c r="E82" s="103"/>
      <c r="F82" s="27"/>
      <c r="G82" s="27"/>
      <c r="H82" s="23"/>
      <c r="I82" s="23"/>
      <c r="J82" s="23"/>
      <c r="K82" s="23"/>
      <c r="L82" s="23"/>
    </row>
    <row r="83" spans="3:12" ht="15.75" customHeight="1">
      <c r="C83" s="26"/>
      <c r="D83" s="103"/>
      <c r="E83" s="103"/>
      <c r="F83" s="27"/>
      <c r="G83" s="27"/>
      <c r="H83" s="23"/>
      <c r="I83" s="23"/>
      <c r="J83" s="23"/>
      <c r="K83" s="23"/>
      <c r="L83" s="23"/>
    </row>
    <row r="84" spans="3:12" ht="15.75" customHeight="1">
      <c r="C84" s="26"/>
      <c r="D84" s="103"/>
      <c r="E84" s="103"/>
      <c r="F84" s="27"/>
      <c r="G84" s="27"/>
      <c r="H84" s="23"/>
      <c r="I84" s="34"/>
      <c r="J84" s="49"/>
      <c r="K84" s="49"/>
      <c r="L84" s="24"/>
    </row>
    <row r="85" spans="3:12" ht="15.75" customHeight="1">
      <c r="C85" s="26"/>
      <c r="D85" s="103"/>
      <c r="E85" s="103"/>
      <c r="F85" s="27"/>
      <c r="G85" s="27"/>
      <c r="H85" s="23"/>
      <c r="I85" s="34"/>
      <c r="J85" s="49"/>
      <c r="K85" s="49"/>
      <c r="L85" s="24"/>
    </row>
    <row r="86" spans="3:12" ht="15.75" customHeight="1">
      <c r="C86" s="26"/>
      <c r="D86" s="103"/>
      <c r="E86" s="103"/>
      <c r="F86" s="27"/>
      <c r="G86" s="27"/>
      <c r="H86" s="23"/>
      <c r="I86" s="34"/>
      <c r="J86" s="49"/>
      <c r="K86" s="49"/>
      <c r="L86" s="24"/>
    </row>
    <row r="87" spans="3:12" ht="15.75" customHeight="1">
      <c r="C87" s="26"/>
      <c r="D87" s="103"/>
      <c r="E87" s="103"/>
      <c r="F87" s="27"/>
      <c r="G87" s="27"/>
      <c r="I87" s="26"/>
      <c r="J87" s="103"/>
      <c r="K87" s="103"/>
      <c r="L87" s="27"/>
    </row>
    <row r="88" spans="3:12" ht="15.75" customHeight="1">
      <c r="C88" s="26"/>
      <c r="D88" s="103"/>
      <c r="E88" s="103"/>
      <c r="F88" s="27"/>
      <c r="G88" s="27"/>
      <c r="I88" s="26"/>
      <c r="J88" s="103"/>
      <c r="K88" s="103"/>
      <c r="L88" s="27"/>
    </row>
    <row r="89" spans="3:12" ht="15.75" customHeight="1">
      <c r="C89" s="26"/>
      <c r="D89" s="103"/>
      <c r="E89" s="103"/>
      <c r="F89" s="27"/>
      <c r="G89" s="27"/>
      <c r="I89" s="26"/>
      <c r="J89" s="103"/>
      <c r="K89" s="103"/>
      <c r="L89" s="27"/>
    </row>
    <row r="90" spans="3:12" ht="15.75" customHeight="1">
      <c r="C90" s="26"/>
      <c r="D90" s="103"/>
      <c r="E90" s="103"/>
      <c r="F90" s="27"/>
      <c r="G90" s="27"/>
      <c r="I90" s="26"/>
      <c r="J90" s="103"/>
      <c r="K90" s="103"/>
      <c r="L90" s="27"/>
    </row>
    <row r="91" spans="3:12" ht="15.75" customHeight="1">
      <c r="C91" s="26"/>
      <c r="D91" s="103"/>
      <c r="E91" s="103"/>
      <c r="F91" s="27"/>
      <c r="G91" s="27"/>
      <c r="I91" s="26"/>
      <c r="J91" s="103"/>
      <c r="K91" s="103"/>
      <c r="L91" s="27"/>
    </row>
    <row r="92" spans="3:12" ht="15.75" customHeight="1">
      <c r="C92" s="26"/>
      <c r="D92" s="103"/>
      <c r="E92" s="103"/>
      <c r="F92" s="27"/>
      <c r="G92" s="27"/>
      <c r="I92" s="26"/>
      <c r="J92" s="103"/>
      <c r="K92" s="103"/>
      <c r="L92" s="27"/>
    </row>
    <row r="93" spans="3:12" ht="15.75" customHeight="1">
      <c r="C93" s="26"/>
      <c r="D93" s="103"/>
      <c r="E93" s="103"/>
      <c r="F93" s="27"/>
      <c r="G93" s="27"/>
      <c r="I93" s="26"/>
      <c r="J93" s="103"/>
      <c r="K93" s="103"/>
      <c r="L93" s="27"/>
    </row>
    <row r="94" spans="3:12" ht="15.75" customHeight="1">
      <c r="C94" s="26"/>
      <c r="D94" s="103"/>
      <c r="E94" s="103"/>
      <c r="F94" s="27"/>
      <c r="G94" s="27"/>
      <c r="I94" s="26"/>
      <c r="J94" s="103"/>
      <c r="K94" s="103"/>
      <c r="L94" s="27"/>
    </row>
    <row r="95" spans="3:12" ht="15.75" customHeight="1">
      <c r="C95" s="26"/>
      <c r="D95" s="103"/>
      <c r="E95" s="103"/>
      <c r="F95" s="27"/>
      <c r="G95" s="27"/>
      <c r="I95" s="26"/>
      <c r="J95" s="103"/>
      <c r="K95" s="103"/>
      <c r="L95" s="27"/>
    </row>
    <row r="96" spans="3:12" ht="15.75" customHeight="1">
      <c r="C96" s="26"/>
      <c r="D96" s="103"/>
      <c r="E96" s="103"/>
      <c r="F96" s="27"/>
      <c r="G96" s="27"/>
      <c r="I96" s="26"/>
      <c r="J96" s="103"/>
      <c r="K96" s="103"/>
      <c r="L96" s="27"/>
    </row>
    <row r="97" spans="3:12" ht="15.75" customHeight="1">
      <c r="C97" s="26"/>
      <c r="D97" s="103"/>
      <c r="E97" s="103"/>
      <c r="F97" s="27"/>
      <c r="G97" s="27"/>
      <c r="I97" s="26"/>
      <c r="J97" s="103"/>
      <c r="K97" s="103"/>
      <c r="L97" s="27"/>
    </row>
    <row r="98" spans="3:12" ht="15.75" customHeight="1">
      <c r="C98" s="26"/>
      <c r="D98" s="103"/>
      <c r="E98" s="103"/>
      <c r="F98" s="27"/>
      <c r="G98" s="27"/>
      <c r="I98" s="26"/>
      <c r="J98" s="103"/>
      <c r="K98" s="103"/>
      <c r="L98" s="27"/>
    </row>
    <row r="99" spans="3:12" ht="15.75" customHeight="1">
      <c r="C99" s="26"/>
      <c r="D99" s="103"/>
      <c r="E99" s="103"/>
      <c r="F99" s="27"/>
      <c r="G99" s="27"/>
      <c r="I99" s="26"/>
      <c r="J99" s="103"/>
      <c r="K99" s="103"/>
      <c r="L99" s="27"/>
    </row>
    <row r="100" spans="3:12" ht="15.75" customHeight="1">
      <c r="C100" s="26"/>
      <c r="D100" s="103"/>
      <c r="E100" s="103"/>
      <c r="F100" s="27"/>
      <c r="G100" s="27"/>
      <c r="I100" s="26"/>
      <c r="J100" s="103"/>
      <c r="K100" s="103"/>
      <c r="L100" s="27"/>
    </row>
    <row r="101" spans="3:12" ht="15.75" customHeight="1">
      <c r="C101" s="26"/>
      <c r="D101" s="103"/>
      <c r="E101" s="103"/>
      <c r="F101" s="27"/>
      <c r="G101" s="27"/>
      <c r="I101" s="26"/>
      <c r="J101" s="103"/>
      <c r="K101" s="103"/>
      <c r="L101" s="27"/>
    </row>
    <row r="102" spans="3:12" ht="15.75" customHeight="1">
      <c r="C102" s="26"/>
      <c r="D102" s="103"/>
      <c r="E102" s="103"/>
      <c r="F102" s="27"/>
      <c r="G102" s="27"/>
      <c r="I102" s="26"/>
      <c r="J102" s="103"/>
      <c r="K102" s="103"/>
      <c r="L102" s="27"/>
    </row>
    <row r="103" spans="3:12" ht="15.75" customHeight="1">
      <c r="C103" s="26"/>
      <c r="D103" s="103"/>
      <c r="E103" s="103"/>
      <c r="F103" s="27"/>
      <c r="G103" s="27"/>
      <c r="I103" s="26"/>
      <c r="J103" s="103"/>
      <c r="K103" s="103"/>
      <c r="L103" s="27"/>
    </row>
    <row r="104" spans="3:12" ht="15.75" customHeight="1">
      <c r="C104" s="26"/>
      <c r="D104" s="103"/>
      <c r="E104" s="103"/>
      <c r="F104" s="27"/>
      <c r="G104" s="27"/>
      <c r="I104" s="26"/>
      <c r="J104" s="103"/>
      <c r="K104" s="103"/>
      <c r="L104" s="27"/>
    </row>
    <row r="105" spans="3:12" ht="15.75" customHeight="1">
      <c r="C105" s="26"/>
      <c r="D105" s="103"/>
      <c r="E105" s="103"/>
      <c r="F105" s="27"/>
      <c r="G105" s="27"/>
      <c r="I105" s="26"/>
      <c r="J105" s="103"/>
      <c r="K105" s="103"/>
      <c r="L105" s="27"/>
    </row>
    <row r="106" spans="3:12" ht="15.75" customHeight="1">
      <c r="C106" s="26"/>
      <c r="D106" s="103"/>
      <c r="E106" s="103"/>
      <c r="F106" s="27"/>
      <c r="G106" s="27"/>
      <c r="I106" s="26"/>
      <c r="J106" s="103"/>
      <c r="K106" s="103"/>
      <c r="L106" s="27"/>
    </row>
    <row r="107" spans="3:12" ht="15.75" customHeight="1">
      <c r="C107" s="26"/>
      <c r="D107" s="103"/>
      <c r="E107" s="103"/>
      <c r="F107" s="27"/>
      <c r="G107" s="27"/>
      <c r="I107" s="26"/>
      <c r="J107" s="103"/>
      <c r="K107" s="103"/>
      <c r="L107" s="27"/>
    </row>
    <row r="108" spans="3:12" ht="15.75" customHeight="1">
      <c r="C108" s="26"/>
      <c r="D108" s="103"/>
      <c r="E108" s="103"/>
      <c r="F108" s="27"/>
      <c r="G108" s="27"/>
      <c r="I108" s="26"/>
      <c r="J108" s="103"/>
      <c r="K108" s="103"/>
      <c r="L108" s="27"/>
    </row>
    <row r="109" spans="3:12" ht="15.75" customHeight="1">
      <c r="C109" s="26"/>
      <c r="D109" s="103"/>
      <c r="E109" s="103"/>
      <c r="F109" s="27"/>
      <c r="G109" s="27"/>
      <c r="I109" s="26"/>
      <c r="J109" s="103"/>
      <c r="K109" s="103"/>
      <c r="L109" s="27"/>
    </row>
    <row r="110" spans="3:12" ht="15.75" customHeight="1">
      <c r="C110" s="26"/>
      <c r="D110" s="103"/>
      <c r="E110" s="103"/>
      <c r="F110" s="27"/>
      <c r="G110" s="27"/>
      <c r="I110" s="26"/>
      <c r="J110" s="103"/>
      <c r="K110" s="103"/>
      <c r="L110" s="27"/>
    </row>
    <row r="111" spans="3:12" ht="15.75" customHeight="1">
      <c r="C111" s="26"/>
      <c r="D111" s="103"/>
      <c r="E111" s="103"/>
      <c r="F111" s="27"/>
      <c r="G111" s="27"/>
      <c r="I111" s="26"/>
      <c r="J111" s="103"/>
      <c r="K111" s="103"/>
      <c r="L111" s="27"/>
    </row>
    <row r="112" spans="3:12" ht="15.75" customHeight="1">
      <c r="C112" s="26"/>
      <c r="D112" s="103"/>
      <c r="E112" s="103"/>
      <c r="F112" s="27"/>
      <c r="G112" s="27"/>
      <c r="I112" s="26"/>
      <c r="J112" s="103"/>
      <c r="K112" s="103"/>
      <c r="L112" s="27"/>
    </row>
    <row r="113" spans="3:12" ht="15.75" customHeight="1">
      <c r="C113" s="26"/>
      <c r="D113" s="103"/>
      <c r="E113" s="103"/>
      <c r="F113" s="27"/>
      <c r="G113" s="27"/>
      <c r="I113" s="26"/>
      <c r="J113" s="103"/>
      <c r="K113" s="103"/>
      <c r="L113" s="27"/>
    </row>
    <row r="114" spans="3:12" ht="15.75" customHeight="1">
      <c r="C114" s="26"/>
      <c r="D114" s="103"/>
      <c r="E114" s="103"/>
      <c r="F114" s="27"/>
      <c r="G114" s="27"/>
      <c r="I114" s="26"/>
      <c r="J114" s="103"/>
      <c r="K114" s="103"/>
      <c r="L114" s="27"/>
    </row>
    <row r="115" spans="3:12" ht="15.75" customHeight="1">
      <c r="C115" s="26"/>
      <c r="D115" s="103"/>
      <c r="E115" s="103"/>
      <c r="F115" s="27"/>
      <c r="G115" s="27"/>
      <c r="I115" s="26"/>
      <c r="J115" s="103"/>
      <c r="K115" s="103"/>
      <c r="L115" s="27"/>
    </row>
    <row r="116" spans="3:12" ht="15.75" customHeight="1">
      <c r="C116" s="26"/>
      <c r="D116" s="103"/>
      <c r="E116" s="103"/>
      <c r="F116" s="27"/>
      <c r="G116" s="27"/>
      <c r="I116" s="26"/>
      <c r="J116" s="103"/>
      <c r="K116" s="103"/>
      <c r="L116" s="27"/>
    </row>
    <row r="117" spans="3:12" ht="15.75" customHeight="1">
      <c r="C117" s="26"/>
      <c r="D117" s="103"/>
      <c r="E117" s="103"/>
      <c r="F117" s="27"/>
      <c r="G117" s="27"/>
      <c r="I117" s="26"/>
      <c r="J117" s="103"/>
      <c r="K117" s="103"/>
      <c r="L117" s="27"/>
    </row>
    <row r="118" spans="3:12" ht="15.75" customHeight="1">
      <c r="C118" s="26"/>
      <c r="D118" s="103"/>
      <c r="E118" s="103"/>
      <c r="F118" s="27"/>
      <c r="G118" s="27"/>
      <c r="I118" s="26"/>
      <c r="J118" s="103"/>
      <c r="K118" s="103"/>
      <c r="L118" s="27"/>
    </row>
    <row r="119" spans="3:12" ht="15.75" customHeight="1">
      <c r="C119" s="26"/>
      <c r="D119" s="103"/>
      <c r="E119" s="103"/>
      <c r="F119" s="27"/>
      <c r="G119" s="27"/>
      <c r="I119" s="26"/>
      <c r="J119" s="103"/>
      <c r="K119" s="103"/>
      <c r="L119" s="27"/>
    </row>
    <row r="120" spans="3:12" ht="15.75" customHeight="1">
      <c r="C120" s="26"/>
      <c r="D120" s="103"/>
      <c r="E120" s="103"/>
      <c r="F120" s="27"/>
      <c r="G120" s="27"/>
      <c r="I120" s="26"/>
      <c r="J120" s="103"/>
      <c r="K120" s="103"/>
      <c r="L120" s="27"/>
    </row>
    <row r="121" spans="3:12" ht="15.75" customHeight="1">
      <c r="C121" s="26"/>
      <c r="D121" s="103"/>
      <c r="E121" s="103"/>
      <c r="F121" s="27"/>
      <c r="G121" s="27"/>
      <c r="I121" s="26"/>
      <c r="J121" s="103"/>
      <c r="K121" s="103"/>
      <c r="L121" s="27"/>
    </row>
    <row r="122" spans="3:12" ht="15.75" customHeight="1">
      <c r="C122" s="26"/>
      <c r="D122" s="103"/>
      <c r="E122" s="103"/>
      <c r="F122" s="27"/>
      <c r="G122" s="27"/>
      <c r="I122" s="26"/>
      <c r="J122" s="103"/>
      <c r="K122" s="103"/>
      <c r="L122" s="27"/>
    </row>
    <row r="123" spans="3:12" ht="15.75" customHeight="1">
      <c r="C123" s="26"/>
      <c r="D123" s="103"/>
      <c r="E123" s="103"/>
      <c r="F123" s="27"/>
      <c r="G123" s="27"/>
      <c r="I123" s="26"/>
      <c r="J123" s="103"/>
      <c r="K123" s="103"/>
      <c r="L123" s="27"/>
    </row>
    <row r="124" spans="3:12" ht="15.75" customHeight="1">
      <c r="C124" s="26"/>
      <c r="D124" s="103"/>
      <c r="E124" s="103"/>
      <c r="F124" s="27"/>
      <c r="G124" s="27"/>
      <c r="I124" s="26"/>
      <c r="J124" s="103"/>
      <c r="K124" s="103"/>
      <c r="L124" s="27"/>
    </row>
    <row r="125" spans="3:12" ht="15.75" customHeight="1">
      <c r="C125" s="26"/>
      <c r="D125" s="103"/>
      <c r="E125" s="103"/>
      <c r="F125" s="27"/>
      <c r="G125" s="27"/>
      <c r="I125" s="26"/>
      <c r="J125" s="103"/>
      <c r="K125" s="103"/>
      <c r="L125" s="27"/>
    </row>
    <row r="126" spans="3:12" ht="15.75" customHeight="1">
      <c r="C126" s="26"/>
      <c r="D126" s="103"/>
      <c r="E126" s="103"/>
      <c r="F126" s="27"/>
      <c r="G126" s="27"/>
      <c r="I126" s="26"/>
      <c r="J126" s="103"/>
      <c r="K126" s="103"/>
      <c r="L126" s="27"/>
    </row>
    <row r="127" spans="3:12" ht="15.75" customHeight="1">
      <c r="C127" s="26"/>
      <c r="D127" s="103"/>
      <c r="E127" s="103"/>
      <c r="F127" s="27"/>
      <c r="G127" s="27"/>
      <c r="I127" s="26"/>
      <c r="J127" s="103"/>
      <c r="K127" s="103"/>
      <c r="L127" s="27"/>
    </row>
    <row r="128" spans="3:12" ht="15.75" customHeight="1">
      <c r="C128" s="26"/>
      <c r="D128" s="103"/>
      <c r="E128" s="103"/>
      <c r="F128" s="27"/>
      <c r="G128" s="27"/>
      <c r="I128" s="26"/>
      <c r="J128" s="103"/>
      <c r="K128" s="103"/>
      <c r="L128" s="27"/>
    </row>
    <row r="129" spans="3:12" ht="15.75" customHeight="1">
      <c r="C129" s="26"/>
      <c r="D129" s="103"/>
      <c r="E129" s="103"/>
      <c r="F129" s="27"/>
      <c r="G129" s="27"/>
      <c r="I129" s="26"/>
      <c r="J129" s="103"/>
      <c r="K129" s="103"/>
      <c r="L129" s="27"/>
    </row>
    <row r="130" spans="3:12" ht="15.75" customHeight="1">
      <c r="C130" s="26"/>
      <c r="D130" s="103"/>
      <c r="E130" s="103"/>
      <c r="F130" s="27"/>
      <c r="G130" s="27"/>
      <c r="I130" s="26"/>
      <c r="J130" s="103"/>
      <c r="K130" s="103"/>
      <c r="L130" s="27"/>
    </row>
    <row r="131" spans="3:12" ht="15.75" customHeight="1">
      <c r="C131" s="26"/>
      <c r="D131" s="103"/>
      <c r="E131" s="103"/>
      <c r="F131" s="27"/>
      <c r="G131" s="27"/>
      <c r="I131" s="26"/>
      <c r="J131" s="103"/>
      <c r="K131" s="103"/>
      <c r="L131" s="27"/>
    </row>
    <row r="132" spans="3:12" ht="15.75" customHeight="1">
      <c r="C132" s="26"/>
      <c r="D132" s="103"/>
      <c r="E132" s="103"/>
      <c r="F132" s="27"/>
      <c r="G132" s="27"/>
      <c r="I132" s="26"/>
      <c r="J132" s="103"/>
      <c r="K132" s="103"/>
      <c r="L132" s="27"/>
    </row>
    <row r="133" spans="3:12" ht="15.75" customHeight="1">
      <c r="C133" s="26"/>
      <c r="D133" s="103"/>
      <c r="E133" s="103"/>
      <c r="F133" s="27"/>
      <c r="G133" s="27"/>
      <c r="I133" s="26"/>
      <c r="J133" s="103"/>
      <c r="K133" s="103"/>
      <c r="L133" s="27"/>
    </row>
    <row r="134" spans="3:12" ht="15.75" customHeight="1">
      <c r="C134" s="26"/>
      <c r="D134" s="103"/>
      <c r="E134" s="103"/>
      <c r="F134" s="27"/>
      <c r="G134" s="27"/>
      <c r="I134" s="26"/>
      <c r="J134" s="103"/>
      <c r="K134" s="103"/>
      <c r="L134" s="27"/>
    </row>
    <row r="135" spans="3:12" ht="15.75" customHeight="1">
      <c r="C135" s="26"/>
      <c r="D135" s="103"/>
      <c r="E135" s="103"/>
      <c r="F135" s="27"/>
      <c r="G135" s="27"/>
      <c r="I135" s="26"/>
      <c r="J135" s="103"/>
      <c r="K135" s="103"/>
      <c r="L135" s="27"/>
    </row>
    <row r="136" spans="3:12" ht="15.75" customHeight="1">
      <c r="C136" s="26"/>
      <c r="D136" s="103"/>
      <c r="E136" s="103"/>
      <c r="F136" s="27"/>
      <c r="G136" s="27"/>
      <c r="I136" s="26"/>
      <c r="J136" s="103"/>
      <c r="K136" s="103"/>
      <c r="L136" s="27"/>
    </row>
    <row r="137" spans="3:12" ht="15.75" customHeight="1">
      <c r="C137" s="26"/>
      <c r="D137" s="103"/>
      <c r="E137" s="103"/>
      <c r="F137" s="27"/>
      <c r="G137" s="27"/>
      <c r="I137" s="26"/>
      <c r="J137" s="103"/>
      <c r="K137" s="103"/>
      <c r="L137" s="27"/>
    </row>
    <row r="138" spans="3:12" ht="15.75" customHeight="1">
      <c r="C138" s="26"/>
      <c r="D138" s="103"/>
      <c r="E138" s="103"/>
      <c r="F138" s="27"/>
      <c r="G138" s="27"/>
      <c r="I138" s="26"/>
      <c r="J138" s="103"/>
      <c r="K138" s="103"/>
      <c r="L138" s="27"/>
    </row>
    <row r="139" spans="3:12" ht="15.75" customHeight="1">
      <c r="C139" s="26"/>
      <c r="D139" s="103"/>
      <c r="E139" s="103"/>
      <c r="F139" s="27"/>
      <c r="G139" s="27"/>
      <c r="I139" s="26"/>
      <c r="J139" s="103"/>
      <c r="K139" s="103"/>
      <c r="L139" s="27"/>
    </row>
    <row r="140" spans="3:12" ht="15.75" customHeight="1">
      <c r="C140" s="26"/>
      <c r="D140" s="103"/>
      <c r="E140" s="103"/>
      <c r="F140" s="27"/>
      <c r="G140" s="27"/>
      <c r="I140" s="26"/>
      <c r="J140" s="103"/>
      <c r="K140" s="103"/>
      <c r="L140" s="27"/>
    </row>
    <row r="141" spans="3:12" ht="15.75" customHeight="1">
      <c r="C141" s="26"/>
      <c r="D141" s="103"/>
      <c r="E141" s="103"/>
      <c r="F141" s="27"/>
      <c r="G141" s="27"/>
      <c r="I141" s="26"/>
      <c r="J141" s="103"/>
      <c r="K141" s="103"/>
      <c r="L141" s="27"/>
    </row>
    <row r="142" spans="3:12" ht="15.75" customHeight="1">
      <c r="C142" s="26"/>
      <c r="D142" s="103"/>
      <c r="E142" s="103"/>
      <c r="F142" s="27"/>
      <c r="G142" s="27"/>
      <c r="I142" s="26"/>
      <c r="J142" s="103"/>
      <c r="K142" s="103"/>
      <c r="L142" s="27"/>
    </row>
    <row r="143" spans="3:12" ht="15.75" customHeight="1">
      <c r="C143" s="26"/>
      <c r="D143" s="103"/>
      <c r="E143" s="103"/>
      <c r="F143" s="27"/>
      <c r="G143" s="27"/>
      <c r="I143" s="26"/>
      <c r="J143" s="103"/>
      <c r="K143" s="103"/>
      <c r="L143" s="27"/>
    </row>
    <row r="144" spans="3:12" ht="15.75" customHeight="1">
      <c r="C144" s="26"/>
      <c r="D144" s="103"/>
      <c r="E144" s="103"/>
      <c r="F144" s="27"/>
      <c r="G144" s="27"/>
      <c r="I144" s="26"/>
      <c r="J144" s="103"/>
      <c r="K144" s="103"/>
      <c r="L144" s="27"/>
    </row>
    <row r="145" spans="3:12" ht="15.75" customHeight="1">
      <c r="C145" s="26"/>
      <c r="D145" s="103"/>
      <c r="E145" s="103"/>
      <c r="F145" s="27"/>
      <c r="G145" s="27"/>
      <c r="I145" s="26"/>
      <c r="J145" s="103"/>
      <c r="K145" s="103"/>
      <c r="L145" s="27"/>
    </row>
    <row r="146" spans="3:12" ht="15.75" customHeight="1">
      <c r="C146" s="26"/>
      <c r="D146" s="103"/>
      <c r="E146" s="103"/>
      <c r="F146" s="27"/>
      <c r="G146" s="27"/>
      <c r="I146" s="26"/>
      <c r="J146" s="103"/>
      <c r="K146" s="103"/>
      <c r="L146" s="27"/>
    </row>
    <row r="147" spans="3:12" ht="15.75" customHeight="1">
      <c r="C147" s="26"/>
      <c r="D147" s="103"/>
      <c r="E147" s="103"/>
      <c r="F147" s="27"/>
      <c r="G147" s="27"/>
      <c r="I147" s="26"/>
      <c r="J147" s="103"/>
      <c r="K147" s="103"/>
      <c r="L147" s="27"/>
    </row>
    <row r="148" spans="3:12" ht="15.75" customHeight="1">
      <c r="C148" s="26"/>
      <c r="D148" s="103"/>
      <c r="E148" s="103"/>
      <c r="F148" s="27"/>
      <c r="G148" s="27"/>
      <c r="I148" s="26"/>
      <c r="J148" s="103"/>
      <c r="K148" s="103"/>
      <c r="L148" s="27"/>
    </row>
    <row r="149" spans="3:12" ht="15.75" customHeight="1">
      <c r="C149" s="26"/>
      <c r="D149" s="103"/>
      <c r="E149" s="103"/>
      <c r="F149" s="27"/>
      <c r="G149" s="27"/>
      <c r="I149" s="26"/>
      <c r="J149" s="103"/>
      <c r="K149" s="103"/>
      <c r="L149" s="27"/>
    </row>
    <row r="150" spans="3:12" ht="15.75" customHeight="1">
      <c r="C150" s="26"/>
      <c r="D150" s="103"/>
      <c r="E150" s="103"/>
      <c r="F150" s="27"/>
      <c r="G150" s="27"/>
      <c r="I150" s="26"/>
      <c r="J150" s="103"/>
      <c r="K150" s="103"/>
      <c r="L150" s="27"/>
    </row>
    <row r="151" spans="3:12" ht="15.75" customHeight="1">
      <c r="C151" s="26"/>
      <c r="D151" s="103"/>
      <c r="E151" s="103"/>
      <c r="F151" s="27"/>
      <c r="G151" s="27"/>
      <c r="I151" s="26"/>
      <c r="J151" s="103"/>
      <c r="K151" s="103"/>
      <c r="L151" s="27"/>
    </row>
    <row r="152" spans="3:12" ht="15.75" customHeight="1">
      <c r="C152" s="26"/>
      <c r="D152" s="103"/>
      <c r="E152" s="103"/>
      <c r="F152" s="27"/>
      <c r="G152" s="27"/>
      <c r="I152" s="26"/>
      <c r="J152" s="103"/>
      <c r="K152" s="103"/>
      <c r="L152" s="27"/>
    </row>
    <row r="153" spans="3:12" ht="15.75" customHeight="1">
      <c r="C153" s="26"/>
      <c r="D153" s="103"/>
      <c r="E153" s="103"/>
      <c r="F153" s="27"/>
      <c r="G153" s="27"/>
      <c r="I153" s="26"/>
      <c r="J153" s="103"/>
      <c r="K153" s="103"/>
      <c r="L153" s="27"/>
    </row>
    <row r="154" spans="3:12" ht="15.75" customHeight="1">
      <c r="C154" s="26"/>
      <c r="D154" s="103"/>
      <c r="E154" s="103"/>
      <c r="F154" s="27"/>
      <c r="G154" s="27"/>
      <c r="I154" s="26"/>
      <c r="J154" s="103"/>
      <c r="K154" s="103"/>
      <c r="L154" s="27"/>
    </row>
    <row r="155" spans="3:12" ht="15.75" customHeight="1">
      <c r="C155" s="26"/>
      <c r="D155" s="103"/>
      <c r="E155" s="103"/>
      <c r="F155" s="27"/>
      <c r="G155" s="27"/>
      <c r="I155" s="26"/>
      <c r="J155" s="103"/>
      <c r="K155" s="103"/>
      <c r="L155" s="27"/>
    </row>
    <row r="156" spans="3:12" ht="15.75" customHeight="1">
      <c r="C156" s="26"/>
      <c r="D156" s="103"/>
      <c r="E156" s="103"/>
      <c r="F156" s="27"/>
      <c r="G156" s="27"/>
      <c r="I156" s="26"/>
      <c r="J156" s="103"/>
      <c r="K156" s="103"/>
      <c r="L156" s="27"/>
    </row>
    <row r="157" spans="3:12" ht="15.75" customHeight="1">
      <c r="C157" s="26"/>
      <c r="D157" s="103"/>
      <c r="E157" s="103"/>
      <c r="F157" s="27"/>
      <c r="G157" s="27"/>
      <c r="I157" s="26"/>
      <c r="J157" s="103"/>
      <c r="K157" s="103"/>
      <c r="L157" s="27"/>
    </row>
    <row r="158" spans="3:12" ht="15.75" customHeight="1">
      <c r="C158" s="26"/>
      <c r="D158" s="103"/>
      <c r="E158" s="103"/>
      <c r="F158" s="27"/>
      <c r="G158" s="27"/>
      <c r="I158" s="26"/>
      <c r="J158" s="103"/>
      <c r="K158" s="103"/>
      <c r="L158" s="27"/>
    </row>
    <row r="159" spans="3:12" ht="15.75" customHeight="1">
      <c r="C159" s="26"/>
      <c r="D159" s="103"/>
      <c r="E159" s="103"/>
      <c r="F159" s="27"/>
      <c r="G159" s="27"/>
      <c r="I159" s="26"/>
      <c r="J159" s="103"/>
      <c r="K159" s="103"/>
      <c r="L159" s="27"/>
    </row>
    <row r="160" spans="3:12" ht="15.75" customHeight="1">
      <c r="C160" s="26"/>
      <c r="D160" s="103"/>
      <c r="E160" s="103"/>
      <c r="F160" s="27"/>
      <c r="G160" s="27"/>
      <c r="I160" s="26"/>
      <c r="J160" s="103"/>
      <c r="K160" s="103"/>
      <c r="L160" s="27"/>
    </row>
    <row r="161" spans="3:12" ht="15.75" customHeight="1">
      <c r="C161" s="26"/>
      <c r="D161" s="103"/>
      <c r="E161" s="103"/>
      <c r="F161" s="27"/>
      <c r="G161" s="27"/>
      <c r="I161" s="26"/>
      <c r="J161" s="103"/>
      <c r="K161" s="103"/>
      <c r="L161" s="27"/>
    </row>
    <row r="162" spans="3:16" ht="15.75" customHeight="1">
      <c r="C162" s="26"/>
      <c r="D162" s="103"/>
      <c r="E162" s="103"/>
      <c r="F162" s="27"/>
      <c r="G162" s="27"/>
      <c r="I162" s="26"/>
      <c r="J162" s="103"/>
      <c r="K162" s="103"/>
      <c r="L162" s="27"/>
      <c r="N162" s="31"/>
      <c r="O162" s="31"/>
      <c r="P162" s="31"/>
    </row>
    <row r="163" spans="3:16" ht="15.75" customHeight="1">
      <c r="C163" s="26"/>
      <c r="D163" s="103"/>
      <c r="E163" s="103"/>
      <c r="F163" s="27"/>
      <c r="G163" s="27"/>
      <c r="I163" s="26"/>
      <c r="J163" s="103"/>
      <c r="K163" s="103"/>
      <c r="L163" s="27"/>
      <c r="N163" s="31"/>
      <c r="O163" s="31"/>
      <c r="P163" s="153"/>
    </row>
    <row r="164" spans="3:16" ht="15.75" customHeight="1">
      <c r="C164" s="26"/>
      <c r="D164" s="103"/>
      <c r="E164" s="103"/>
      <c r="F164" s="27"/>
      <c r="G164" s="27"/>
      <c r="I164" s="26"/>
      <c r="J164" s="103"/>
      <c r="K164" s="103"/>
      <c r="L164" s="27"/>
      <c r="N164" s="31"/>
      <c r="O164" s="158"/>
      <c r="P164" s="153"/>
    </row>
    <row r="165" spans="3:16" ht="15.75" customHeight="1">
      <c r="C165" s="26"/>
      <c r="D165" s="103"/>
      <c r="E165" s="103"/>
      <c r="F165" s="27"/>
      <c r="G165" s="27"/>
      <c r="I165" s="26"/>
      <c r="J165" s="103"/>
      <c r="K165" s="103"/>
      <c r="L165" s="27"/>
      <c r="N165" s="31"/>
      <c r="O165" s="158"/>
      <c r="P165" s="31"/>
    </row>
    <row r="166" spans="3:12" ht="15.75" customHeight="1">
      <c r="C166" s="26"/>
      <c r="D166" s="103"/>
      <c r="E166" s="103"/>
      <c r="F166" s="27"/>
      <c r="G166" s="27"/>
      <c r="I166" s="26"/>
      <c r="J166" s="103"/>
      <c r="K166" s="103"/>
      <c r="L166" s="27"/>
    </row>
    <row r="167" spans="3:12" ht="15.75" customHeight="1">
      <c r="C167" s="26"/>
      <c r="D167" s="103"/>
      <c r="E167" s="103"/>
      <c r="F167" s="27"/>
      <c r="G167" s="27"/>
      <c r="I167" s="26"/>
      <c r="J167" s="103"/>
      <c r="K167" s="103"/>
      <c r="L167" s="27"/>
    </row>
    <row r="168" spans="3:12" ht="15.75" customHeight="1">
      <c r="C168" s="26"/>
      <c r="D168" s="103"/>
      <c r="E168" s="103"/>
      <c r="F168" s="27"/>
      <c r="G168" s="27"/>
      <c r="I168" s="26"/>
      <c r="J168" s="103"/>
      <c r="K168" s="103"/>
      <c r="L168" s="27"/>
    </row>
    <row r="169" spans="3:12" ht="15.75" customHeight="1">
      <c r="C169" s="26"/>
      <c r="D169" s="103"/>
      <c r="E169" s="103"/>
      <c r="F169" s="27"/>
      <c r="G169" s="27"/>
      <c r="I169" s="26"/>
      <c r="J169" s="103"/>
      <c r="K169" s="103"/>
      <c r="L169" s="27"/>
    </row>
    <row r="170" spans="3:12" ht="15.75" customHeight="1">
      <c r="C170" s="26"/>
      <c r="D170" s="103"/>
      <c r="E170" s="103"/>
      <c r="F170" s="27"/>
      <c r="G170" s="27"/>
      <c r="I170" s="26"/>
      <c r="J170" s="103"/>
      <c r="K170" s="103"/>
      <c r="L170" s="27"/>
    </row>
    <row r="171" spans="3:12" ht="15.75" customHeight="1">
      <c r="C171" s="26"/>
      <c r="D171" s="103"/>
      <c r="E171" s="103"/>
      <c r="F171" s="27"/>
      <c r="G171" s="27"/>
      <c r="I171" s="26"/>
      <c r="J171" s="103"/>
      <c r="K171" s="103"/>
      <c r="L171" s="27"/>
    </row>
    <row r="172" spans="3:12" ht="15.75" customHeight="1">
      <c r="C172" s="26"/>
      <c r="D172" s="103"/>
      <c r="E172" s="103"/>
      <c r="F172" s="27"/>
      <c r="G172" s="27"/>
      <c r="I172" s="26"/>
      <c r="J172" s="103"/>
      <c r="K172" s="103"/>
      <c r="L172" s="27"/>
    </row>
    <row r="173" spans="3:12" ht="15.75" customHeight="1">
      <c r="C173" s="26"/>
      <c r="D173" s="103"/>
      <c r="E173" s="103"/>
      <c r="F173" s="27"/>
      <c r="G173" s="27"/>
      <c r="I173" s="26"/>
      <c r="J173" s="103"/>
      <c r="K173" s="103"/>
      <c r="L173" s="27"/>
    </row>
    <row r="174" spans="3:12" ht="15.75" customHeight="1">
      <c r="C174" s="26"/>
      <c r="D174" s="103"/>
      <c r="E174" s="103"/>
      <c r="F174" s="27"/>
      <c r="G174" s="27"/>
      <c r="I174" s="26"/>
      <c r="J174" s="103"/>
      <c r="K174" s="103"/>
      <c r="L174" s="27"/>
    </row>
    <row r="175" spans="3:12" ht="15.75" customHeight="1">
      <c r="C175" s="26"/>
      <c r="D175" s="103"/>
      <c r="E175" s="103"/>
      <c r="F175" s="27"/>
      <c r="G175" s="27"/>
      <c r="I175" s="26"/>
      <c r="J175" s="103"/>
      <c r="K175" s="103"/>
      <c r="L175" s="27"/>
    </row>
    <row r="176" spans="3:12" ht="15.75" customHeight="1">
      <c r="C176" s="26"/>
      <c r="D176" s="103"/>
      <c r="E176" s="103"/>
      <c r="F176" s="27"/>
      <c r="G176" s="27"/>
      <c r="I176" s="26"/>
      <c r="J176" s="103"/>
      <c r="K176" s="103"/>
      <c r="L176" s="27"/>
    </row>
    <row r="177" spans="3:12" ht="15.75" customHeight="1">
      <c r="C177" s="26"/>
      <c r="D177" s="103"/>
      <c r="E177" s="103"/>
      <c r="F177" s="27"/>
      <c r="G177" s="27"/>
      <c r="I177" s="26"/>
      <c r="J177" s="103"/>
      <c r="K177" s="103"/>
      <c r="L177" s="27"/>
    </row>
    <row r="178" spans="3:12" ht="15" customHeight="1">
      <c r="C178" s="26"/>
      <c r="D178" s="103"/>
      <c r="E178" s="103"/>
      <c r="F178" s="27"/>
      <c r="G178" s="27"/>
      <c r="I178" s="26"/>
      <c r="J178" s="103"/>
      <c r="K178" s="103"/>
      <c r="L178" s="27"/>
    </row>
    <row r="179" spans="3:12" ht="15" customHeight="1">
      <c r="C179" s="26"/>
      <c r="D179" s="103"/>
      <c r="E179" s="103"/>
      <c r="F179" s="27"/>
      <c r="G179" s="27"/>
      <c r="I179" s="26"/>
      <c r="J179" s="103"/>
      <c r="K179" s="103"/>
      <c r="L179" s="27"/>
    </row>
    <row r="180" spans="3:12" ht="15" customHeight="1">
      <c r="C180" s="26"/>
      <c r="D180" s="103"/>
      <c r="E180" s="103"/>
      <c r="F180" s="27"/>
      <c r="G180" s="27"/>
      <c r="I180" s="26"/>
      <c r="J180" s="103"/>
      <c r="K180" s="103"/>
      <c r="L180" s="27"/>
    </row>
    <row r="181" spans="3:12" ht="15" customHeight="1">
      <c r="C181" s="26"/>
      <c r="D181" s="103"/>
      <c r="E181" s="103"/>
      <c r="F181" s="27"/>
      <c r="G181" s="27"/>
      <c r="I181" s="26"/>
      <c r="J181" s="103"/>
      <c r="K181" s="103"/>
      <c r="L181" s="27"/>
    </row>
    <row r="182" spans="3:12" ht="15" customHeight="1">
      <c r="C182" s="26"/>
      <c r="D182" s="103"/>
      <c r="E182" s="103"/>
      <c r="F182" s="27"/>
      <c r="G182" s="27"/>
      <c r="I182" s="26"/>
      <c r="J182" s="103"/>
      <c r="K182" s="103"/>
      <c r="L182" s="27"/>
    </row>
    <row r="183" spans="3:12" ht="15" customHeight="1">
      <c r="C183" s="26"/>
      <c r="D183" s="103"/>
      <c r="E183" s="103"/>
      <c r="F183" s="27"/>
      <c r="G183" s="27"/>
      <c r="I183" s="26"/>
      <c r="J183" s="103"/>
      <c r="K183" s="103"/>
      <c r="L183" s="27"/>
    </row>
    <row r="184" spans="3:12" ht="15" customHeight="1">
      <c r="C184" s="26"/>
      <c r="D184" s="103"/>
      <c r="E184" s="103"/>
      <c r="F184" s="27"/>
      <c r="G184" s="27"/>
      <c r="I184" s="26"/>
      <c r="J184" s="103"/>
      <c r="K184" s="103"/>
      <c r="L184" s="27"/>
    </row>
    <row r="185" spans="3:12" ht="15" customHeight="1">
      <c r="C185" s="26"/>
      <c r="D185" s="103"/>
      <c r="E185" s="103"/>
      <c r="F185" s="27"/>
      <c r="G185" s="27"/>
      <c r="I185" s="26"/>
      <c r="J185" s="103"/>
      <c r="K185" s="103"/>
      <c r="L185" s="27"/>
    </row>
    <row r="186" spans="3:12" ht="15" customHeight="1">
      <c r="C186" s="26"/>
      <c r="D186" s="103"/>
      <c r="E186" s="103"/>
      <c r="F186" s="27"/>
      <c r="G186" s="27"/>
      <c r="I186" s="26"/>
      <c r="J186" s="103"/>
      <c r="K186" s="103"/>
      <c r="L186" s="27"/>
    </row>
    <row r="187" spans="3:12" ht="15" customHeight="1">
      <c r="C187" s="26"/>
      <c r="D187" s="103"/>
      <c r="E187" s="103"/>
      <c r="F187" s="27"/>
      <c r="G187" s="27"/>
      <c r="I187" s="26"/>
      <c r="J187" s="103"/>
      <c r="K187" s="103"/>
      <c r="L187" s="27"/>
    </row>
    <row r="188" spans="3:12" ht="15" customHeight="1">
      <c r="C188" s="26"/>
      <c r="D188" s="103"/>
      <c r="E188" s="103"/>
      <c r="F188" s="27"/>
      <c r="G188" s="27"/>
      <c r="I188" s="26"/>
      <c r="J188" s="103"/>
      <c r="K188" s="103"/>
      <c r="L188" s="27"/>
    </row>
    <row r="189" spans="3:12" ht="15" customHeight="1">
      <c r="C189" s="26"/>
      <c r="D189" s="103"/>
      <c r="E189" s="103"/>
      <c r="F189" s="27"/>
      <c r="G189" s="27"/>
      <c r="I189" s="26"/>
      <c r="J189" s="103"/>
      <c r="K189" s="103"/>
      <c r="L189" s="27"/>
    </row>
    <row r="190" spans="3:12" ht="15" customHeight="1">
      <c r="C190" s="26"/>
      <c r="D190" s="103"/>
      <c r="E190" s="103"/>
      <c r="F190" s="27"/>
      <c r="G190" s="27"/>
      <c r="I190" s="26"/>
      <c r="J190" s="103"/>
      <c r="K190" s="103"/>
      <c r="L190" s="27"/>
    </row>
    <row r="191" spans="3:12" ht="15" customHeight="1">
      <c r="C191" s="26"/>
      <c r="D191" s="103"/>
      <c r="E191" s="103"/>
      <c r="F191" s="27"/>
      <c r="G191" s="27"/>
      <c r="I191" s="26"/>
      <c r="J191" s="103"/>
      <c r="K191" s="103"/>
      <c r="L191" s="27"/>
    </row>
    <row r="192" spans="3:12" ht="15" customHeight="1">
      <c r="C192" s="26"/>
      <c r="D192" s="103"/>
      <c r="E192" s="103"/>
      <c r="F192" s="27"/>
      <c r="G192" s="27"/>
      <c r="I192" s="26"/>
      <c r="J192" s="103"/>
      <c r="K192" s="103"/>
      <c r="L192" s="27"/>
    </row>
    <row r="193" spans="3:12" ht="15" customHeight="1">
      <c r="C193" s="26"/>
      <c r="D193" s="103"/>
      <c r="E193" s="103"/>
      <c r="F193" s="27"/>
      <c r="G193" s="27"/>
      <c r="I193" s="26"/>
      <c r="J193" s="103"/>
      <c r="K193" s="103"/>
      <c r="L193" s="27"/>
    </row>
    <row r="194" spans="3:12" ht="15" customHeight="1">
      <c r="C194" s="26"/>
      <c r="D194" s="103"/>
      <c r="E194" s="103"/>
      <c r="F194" s="27"/>
      <c r="I194" s="26"/>
      <c r="J194" s="103"/>
      <c r="K194" s="103"/>
      <c r="L194" s="27"/>
    </row>
    <row r="195" spans="3:12" ht="15" customHeight="1">
      <c r="C195" s="26"/>
      <c r="D195" s="103"/>
      <c r="E195" s="103"/>
      <c r="F195" s="27"/>
      <c r="I195" s="26"/>
      <c r="J195" s="103"/>
      <c r="K195" s="103"/>
      <c r="L195" s="27"/>
    </row>
    <row r="196" spans="3:12" ht="15" customHeight="1">
      <c r="C196" s="26"/>
      <c r="D196" s="103"/>
      <c r="E196" s="103"/>
      <c r="F196" s="27"/>
      <c r="I196" s="26"/>
      <c r="J196" s="103"/>
      <c r="K196" s="103"/>
      <c r="L196" s="27"/>
    </row>
    <row r="197" spans="3:12" ht="15" customHeight="1">
      <c r="C197" s="25"/>
      <c r="D197" s="25"/>
      <c r="E197" s="25"/>
      <c r="F197" s="25"/>
      <c r="I197" s="26"/>
      <c r="J197" s="103"/>
      <c r="K197" s="103"/>
      <c r="L197" s="27"/>
    </row>
    <row r="198" spans="9:12" ht="15" customHeight="1">
      <c r="I198" s="26"/>
      <c r="J198" s="103"/>
      <c r="K198" s="103"/>
      <c r="L198" s="27"/>
    </row>
    <row r="199" spans="9:12" ht="15" customHeight="1">
      <c r="I199" s="26"/>
      <c r="J199" s="103"/>
      <c r="K199" s="103"/>
      <c r="L199" s="27"/>
    </row>
    <row r="200" spans="9:12" ht="15" customHeight="1">
      <c r="I200" s="26"/>
      <c r="J200" s="103"/>
      <c r="K200" s="103"/>
      <c r="L200" s="27"/>
    </row>
    <row r="201" spans="9:12" ht="15" customHeight="1">
      <c r="I201" s="26"/>
      <c r="J201" s="103"/>
      <c r="K201" s="103"/>
      <c r="L201" s="27"/>
    </row>
    <row r="202" spans="9:12" ht="15" customHeight="1">
      <c r="I202" s="26"/>
      <c r="J202" s="103"/>
      <c r="K202" s="103"/>
      <c r="L202" s="27"/>
    </row>
    <row r="203" spans="9:12" ht="15" customHeight="1">
      <c r="I203" s="25"/>
      <c r="J203" s="25"/>
      <c r="K203" s="25"/>
      <c r="L203" s="25"/>
    </row>
  </sheetData>
  <sheetProtection/>
  <mergeCells count="4">
    <mergeCell ref="B1:C4"/>
    <mergeCell ref="B5:F7"/>
    <mergeCell ref="H1:I4"/>
    <mergeCell ref="H5:L7"/>
  </mergeCells>
  <conditionalFormatting sqref="F72:F76">
    <cfRule type="iconSet" priority="4" dxfId="0">
      <iconSet iconSet="3Arrows" showValue="0">
        <cfvo type="percent" val="0"/>
        <cfvo gte="0" type="num" val="0"/>
        <cfvo type="num" val="1"/>
      </iconSet>
    </cfRule>
  </conditionalFormatting>
  <conditionalFormatting sqref="L79">
    <cfRule type="iconSet" priority="2" dxfId="0">
      <iconSet iconSet="3Arrows" showValue="0">
        <cfvo type="percent" val="0"/>
        <cfvo gte="0" type="num" val="0"/>
        <cfvo type="num" val="1"/>
      </iconSet>
    </cfRule>
  </conditionalFormatting>
  <conditionalFormatting sqref="F79">
    <cfRule type="iconSet" priority="1" dxfId="0">
      <iconSet iconSet="3Arrows" showValue="0">
        <cfvo type="percent" val="0"/>
        <cfvo gte="0" type="num" val="0"/>
        <cfvo type="num" val="1"/>
      </iconSet>
    </cfRule>
  </conditionalFormatting>
  <conditionalFormatting sqref="F9:F75">
    <cfRule type="iconSet" priority="6" dxfId="0">
      <iconSet iconSet="3Arrows" showValue="0">
        <cfvo type="percent" val="0"/>
        <cfvo gte="0" type="num" val="0"/>
        <cfvo type="num" val="1"/>
      </iconSet>
    </cfRule>
  </conditionalFormatting>
  <conditionalFormatting sqref="L9:L73">
    <cfRule type="iconSet" priority="13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B1:P20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30.7109375" style="30" customWidth="1"/>
    <col min="4" max="6" width="8.7109375" style="30" customWidth="1"/>
    <col min="7" max="8" width="4.28125" style="30" customWidth="1"/>
    <col min="9" max="9" width="30.7109375" style="30" customWidth="1"/>
    <col min="10" max="12" width="8.7109375" style="30" customWidth="1"/>
    <col min="13" max="13" width="9.421875" style="30" customWidth="1"/>
    <col min="14" max="14" width="9.7109375" style="30" customWidth="1"/>
    <col min="15" max="15" width="7.7109375" style="30" customWidth="1"/>
    <col min="16" max="16384" width="9.140625" style="30" customWidth="1"/>
  </cols>
  <sheetData>
    <row r="1" spans="2:9" ht="15.75" customHeight="1">
      <c r="B1" s="542" t="s">
        <v>36</v>
      </c>
      <c r="C1" s="542"/>
      <c r="H1" s="631"/>
      <c r="I1" s="631"/>
    </row>
    <row r="2" spans="2:9" ht="15.75" customHeight="1">
      <c r="B2" s="542"/>
      <c r="C2" s="542"/>
      <c r="H2" s="631"/>
      <c r="I2" s="631"/>
    </row>
    <row r="3" spans="2:9" ht="15.75" customHeight="1">
      <c r="B3" s="542"/>
      <c r="C3" s="542"/>
      <c r="H3" s="631"/>
      <c r="I3" s="631"/>
    </row>
    <row r="4" spans="2:9" ht="15.75" customHeight="1" thickBot="1">
      <c r="B4" s="542"/>
      <c r="C4" s="542"/>
      <c r="G4" s="25"/>
      <c r="H4" s="632"/>
      <c r="I4" s="632"/>
    </row>
    <row r="5" spans="2:12" ht="15.75" customHeight="1">
      <c r="B5" s="622" t="s">
        <v>107</v>
      </c>
      <c r="C5" s="623"/>
      <c r="D5" s="623"/>
      <c r="E5" s="623"/>
      <c r="F5" s="624"/>
      <c r="G5" s="33"/>
      <c r="H5" s="622" t="s">
        <v>118</v>
      </c>
      <c r="I5" s="623"/>
      <c r="J5" s="623"/>
      <c r="K5" s="623"/>
      <c r="L5" s="624"/>
    </row>
    <row r="6" spans="2:12" ht="15.75" customHeight="1">
      <c r="B6" s="625"/>
      <c r="C6" s="626"/>
      <c r="D6" s="626"/>
      <c r="E6" s="626"/>
      <c r="F6" s="627"/>
      <c r="G6" s="33"/>
      <c r="H6" s="625"/>
      <c r="I6" s="626"/>
      <c r="J6" s="626"/>
      <c r="K6" s="626"/>
      <c r="L6" s="627"/>
    </row>
    <row r="7" spans="2:14" ht="15.75" customHeight="1" thickBot="1">
      <c r="B7" s="628"/>
      <c r="C7" s="629"/>
      <c r="D7" s="629"/>
      <c r="E7" s="629"/>
      <c r="F7" s="630"/>
      <c r="G7" s="33"/>
      <c r="H7" s="628"/>
      <c r="I7" s="629"/>
      <c r="J7" s="629"/>
      <c r="K7" s="629"/>
      <c r="L7" s="630"/>
      <c r="N7" s="54"/>
    </row>
    <row r="8" spans="2:15" ht="15.75" customHeight="1" thickBot="1">
      <c r="B8" s="411" t="s">
        <v>16</v>
      </c>
      <c r="C8" s="412" t="s">
        <v>43</v>
      </c>
      <c r="D8" s="413" t="s">
        <v>103</v>
      </c>
      <c r="E8" s="415" t="s">
        <v>102</v>
      </c>
      <c r="F8" s="416" t="s">
        <v>98</v>
      </c>
      <c r="G8" s="148"/>
      <c r="H8" s="411" t="s">
        <v>16</v>
      </c>
      <c r="I8" s="412" t="s">
        <v>43</v>
      </c>
      <c r="J8" s="413" t="s">
        <v>103</v>
      </c>
      <c r="K8" s="415" t="s">
        <v>102</v>
      </c>
      <c r="L8" s="416" t="s">
        <v>98</v>
      </c>
      <c r="M8" s="36"/>
      <c r="N8" s="36"/>
      <c r="O8" s="55"/>
    </row>
    <row r="9" spans="2:15" ht="15.75" customHeight="1">
      <c r="B9" s="155">
        <v>1</v>
      </c>
      <c r="C9" s="110" t="s">
        <v>173</v>
      </c>
      <c r="D9" s="523" t="s">
        <v>175</v>
      </c>
      <c r="E9" s="523" t="s">
        <v>175</v>
      </c>
      <c r="F9" s="390"/>
      <c r="G9" s="24"/>
      <c r="H9" s="155">
        <v>1</v>
      </c>
      <c r="I9" s="110" t="s">
        <v>173</v>
      </c>
      <c r="J9" s="523" t="s">
        <v>175</v>
      </c>
      <c r="K9" s="523" t="s">
        <v>175</v>
      </c>
      <c r="L9" s="390">
        <f aca="true" t="shared" si="0" ref="L9:L39">IF(J9&gt;K9,1,0)</f>
        <v>0</v>
      </c>
      <c r="M9" s="38"/>
      <c r="N9" s="38"/>
      <c r="O9" s="151"/>
    </row>
    <row r="10" spans="2:15" ht="15.75" customHeight="1">
      <c r="B10" s="156">
        <v>2</v>
      </c>
      <c r="C10" s="12" t="s">
        <v>173</v>
      </c>
      <c r="D10" s="524" t="s">
        <v>175</v>
      </c>
      <c r="E10" s="524" t="s">
        <v>175</v>
      </c>
      <c r="F10" s="269">
        <f aca="true" t="shared" si="1" ref="F10:F47">IF(D10&gt;E10,1,0)</f>
        <v>0</v>
      </c>
      <c r="G10" s="24"/>
      <c r="H10" s="156">
        <v>2</v>
      </c>
      <c r="I10" s="12" t="s">
        <v>173</v>
      </c>
      <c r="J10" s="524" t="s">
        <v>175</v>
      </c>
      <c r="K10" s="524" t="s">
        <v>175</v>
      </c>
      <c r="L10" s="269">
        <f t="shared" si="0"/>
        <v>0</v>
      </c>
      <c r="O10" s="151"/>
    </row>
    <row r="11" spans="2:15" ht="15.75" customHeight="1">
      <c r="B11" s="156">
        <v>3</v>
      </c>
      <c r="C11" s="12" t="s">
        <v>173</v>
      </c>
      <c r="D11" s="524" t="s">
        <v>175</v>
      </c>
      <c r="E11" s="524" t="s">
        <v>175</v>
      </c>
      <c r="F11" s="269">
        <f t="shared" si="1"/>
        <v>0</v>
      </c>
      <c r="G11" s="24"/>
      <c r="H11" s="156">
        <v>3</v>
      </c>
      <c r="I11" s="12" t="s">
        <v>173</v>
      </c>
      <c r="J11" s="524" t="s">
        <v>175</v>
      </c>
      <c r="K11" s="524" t="s">
        <v>175</v>
      </c>
      <c r="L11" s="269">
        <f t="shared" si="0"/>
        <v>0</v>
      </c>
      <c r="O11" s="151"/>
    </row>
    <row r="12" spans="2:15" ht="15.75" customHeight="1">
      <c r="B12" s="156">
        <v>4</v>
      </c>
      <c r="C12" s="12" t="s">
        <v>173</v>
      </c>
      <c r="D12" s="524" t="s">
        <v>175</v>
      </c>
      <c r="E12" s="524" t="s">
        <v>175</v>
      </c>
      <c r="F12" s="269">
        <f t="shared" si="1"/>
        <v>0</v>
      </c>
      <c r="G12" s="24"/>
      <c r="H12" s="156">
        <v>4</v>
      </c>
      <c r="I12" s="12" t="s">
        <v>173</v>
      </c>
      <c r="J12" s="524" t="s">
        <v>175</v>
      </c>
      <c r="K12" s="524" t="s">
        <v>175</v>
      </c>
      <c r="L12" s="269">
        <f t="shared" si="0"/>
        <v>0</v>
      </c>
      <c r="M12" s="38"/>
      <c r="N12" s="38"/>
      <c r="O12" s="151"/>
    </row>
    <row r="13" spans="2:15" ht="15.75" customHeight="1">
      <c r="B13" s="156">
        <v>5</v>
      </c>
      <c r="C13" s="12" t="s">
        <v>173</v>
      </c>
      <c r="D13" s="524" t="s">
        <v>175</v>
      </c>
      <c r="E13" s="524" t="s">
        <v>175</v>
      </c>
      <c r="F13" s="269">
        <f t="shared" si="1"/>
        <v>0</v>
      </c>
      <c r="G13" s="24"/>
      <c r="H13" s="156">
        <v>5</v>
      </c>
      <c r="I13" s="12" t="s">
        <v>173</v>
      </c>
      <c r="J13" s="524" t="s">
        <v>175</v>
      </c>
      <c r="K13" s="524" t="s">
        <v>175</v>
      </c>
      <c r="L13" s="269">
        <f t="shared" si="0"/>
        <v>0</v>
      </c>
      <c r="O13" s="151"/>
    </row>
    <row r="14" spans="2:15" ht="15.75" customHeight="1">
      <c r="B14" s="156">
        <v>6</v>
      </c>
      <c r="C14" s="12" t="s">
        <v>173</v>
      </c>
      <c r="D14" s="524" t="s">
        <v>175</v>
      </c>
      <c r="E14" s="524" t="s">
        <v>175</v>
      </c>
      <c r="F14" s="269">
        <f t="shared" si="1"/>
        <v>0</v>
      </c>
      <c r="G14" s="24"/>
      <c r="H14" s="156">
        <v>6</v>
      </c>
      <c r="I14" s="12" t="s">
        <v>173</v>
      </c>
      <c r="J14" s="524" t="s">
        <v>175</v>
      </c>
      <c r="K14" s="524" t="s">
        <v>175</v>
      </c>
      <c r="L14" s="269">
        <f t="shared" si="0"/>
        <v>0</v>
      </c>
      <c r="O14" s="151"/>
    </row>
    <row r="15" spans="2:15" ht="15.75" customHeight="1">
      <c r="B15" s="156">
        <v>7</v>
      </c>
      <c r="C15" s="12" t="s">
        <v>173</v>
      </c>
      <c r="D15" s="524" t="s">
        <v>175</v>
      </c>
      <c r="E15" s="524" t="s">
        <v>175</v>
      </c>
      <c r="F15" s="269">
        <f t="shared" si="1"/>
        <v>0</v>
      </c>
      <c r="G15" s="24"/>
      <c r="H15" s="156">
        <v>7</v>
      </c>
      <c r="I15" s="12" t="s">
        <v>173</v>
      </c>
      <c r="J15" s="524" t="s">
        <v>175</v>
      </c>
      <c r="K15" s="524" t="s">
        <v>175</v>
      </c>
      <c r="L15" s="269">
        <f t="shared" si="0"/>
        <v>0</v>
      </c>
      <c r="M15" s="38"/>
      <c r="N15" s="38"/>
      <c r="O15" s="151"/>
    </row>
    <row r="16" spans="2:15" ht="15.75" customHeight="1">
      <c r="B16" s="156">
        <v>8</v>
      </c>
      <c r="C16" s="12" t="s">
        <v>173</v>
      </c>
      <c r="D16" s="524" t="s">
        <v>175</v>
      </c>
      <c r="E16" s="524" t="s">
        <v>175</v>
      </c>
      <c r="F16" s="269">
        <f t="shared" si="1"/>
        <v>0</v>
      </c>
      <c r="G16" s="24"/>
      <c r="H16" s="156">
        <v>8</v>
      </c>
      <c r="I16" s="12" t="s">
        <v>173</v>
      </c>
      <c r="J16" s="524" t="s">
        <v>175</v>
      </c>
      <c r="K16" s="524" t="s">
        <v>175</v>
      </c>
      <c r="L16" s="269">
        <f t="shared" si="0"/>
        <v>0</v>
      </c>
      <c r="O16" s="151"/>
    </row>
    <row r="17" spans="2:15" ht="15.75" customHeight="1">
      <c r="B17" s="156">
        <v>9</v>
      </c>
      <c r="C17" s="12" t="s">
        <v>173</v>
      </c>
      <c r="D17" s="524" t="s">
        <v>175</v>
      </c>
      <c r="E17" s="524" t="s">
        <v>175</v>
      </c>
      <c r="F17" s="269"/>
      <c r="G17" s="24"/>
      <c r="H17" s="156">
        <v>9</v>
      </c>
      <c r="I17" s="12" t="s">
        <v>173</v>
      </c>
      <c r="J17" s="524" t="s">
        <v>175</v>
      </c>
      <c r="K17" s="524" t="s">
        <v>175</v>
      </c>
      <c r="L17" s="269">
        <f t="shared" si="0"/>
        <v>0</v>
      </c>
      <c r="O17" s="151"/>
    </row>
    <row r="18" spans="2:15" ht="15.75" customHeight="1">
      <c r="B18" s="156">
        <v>10</v>
      </c>
      <c r="C18" s="12" t="s">
        <v>173</v>
      </c>
      <c r="D18" s="524" t="s">
        <v>175</v>
      </c>
      <c r="E18" s="524" t="s">
        <v>175</v>
      </c>
      <c r="F18" s="269">
        <f t="shared" si="1"/>
        <v>0</v>
      </c>
      <c r="G18" s="24"/>
      <c r="H18" s="156">
        <v>10</v>
      </c>
      <c r="I18" s="12" t="s">
        <v>173</v>
      </c>
      <c r="J18" s="524" t="s">
        <v>175</v>
      </c>
      <c r="K18" s="524" t="s">
        <v>175</v>
      </c>
      <c r="L18" s="269">
        <f t="shared" si="0"/>
        <v>0</v>
      </c>
      <c r="M18" s="38"/>
      <c r="N18" s="38"/>
      <c r="O18" s="151"/>
    </row>
    <row r="19" spans="2:15" ht="15.75" customHeight="1">
      <c r="B19" s="156">
        <v>11</v>
      </c>
      <c r="C19" s="12" t="s">
        <v>173</v>
      </c>
      <c r="D19" s="524" t="s">
        <v>175</v>
      </c>
      <c r="E19" s="524" t="s">
        <v>175</v>
      </c>
      <c r="F19" s="269">
        <f t="shared" si="1"/>
        <v>0</v>
      </c>
      <c r="G19" s="24"/>
      <c r="H19" s="156">
        <v>11</v>
      </c>
      <c r="I19" s="12" t="s">
        <v>173</v>
      </c>
      <c r="J19" s="524" t="s">
        <v>175</v>
      </c>
      <c r="K19" s="524" t="s">
        <v>175</v>
      </c>
      <c r="L19" s="269">
        <f t="shared" si="0"/>
        <v>0</v>
      </c>
      <c r="O19" s="151"/>
    </row>
    <row r="20" spans="2:15" ht="15.75" customHeight="1">
      <c r="B20" s="156">
        <v>12</v>
      </c>
      <c r="C20" s="12" t="s">
        <v>173</v>
      </c>
      <c r="D20" s="524" t="s">
        <v>175</v>
      </c>
      <c r="E20" s="524" t="s">
        <v>175</v>
      </c>
      <c r="F20" s="269">
        <f t="shared" si="1"/>
        <v>0</v>
      </c>
      <c r="G20" s="24"/>
      <c r="H20" s="156">
        <v>12</v>
      </c>
      <c r="I20" s="12" t="s">
        <v>173</v>
      </c>
      <c r="J20" s="524" t="s">
        <v>175</v>
      </c>
      <c r="K20" s="524" t="s">
        <v>175</v>
      </c>
      <c r="L20" s="269">
        <f t="shared" si="0"/>
        <v>0</v>
      </c>
      <c r="O20" s="151"/>
    </row>
    <row r="21" spans="2:15" ht="15.75" customHeight="1">
      <c r="B21" s="156">
        <v>13</v>
      </c>
      <c r="C21" s="12" t="s">
        <v>173</v>
      </c>
      <c r="D21" s="524" t="s">
        <v>175</v>
      </c>
      <c r="E21" s="524" t="s">
        <v>175</v>
      </c>
      <c r="F21" s="269">
        <f t="shared" si="1"/>
        <v>0</v>
      </c>
      <c r="G21" s="24"/>
      <c r="H21" s="156">
        <v>13</v>
      </c>
      <c r="I21" s="12" t="s">
        <v>173</v>
      </c>
      <c r="J21" s="524" t="s">
        <v>175</v>
      </c>
      <c r="K21" s="524" t="s">
        <v>175</v>
      </c>
      <c r="L21" s="269">
        <f t="shared" si="0"/>
        <v>0</v>
      </c>
      <c r="M21" s="38"/>
      <c r="N21" s="38"/>
      <c r="O21" s="151"/>
    </row>
    <row r="22" spans="2:12" ht="15.75" customHeight="1">
      <c r="B22" s="156">
        <v>14</v>
      </c>
      <c r="C22" s="12" t="s">
        <v>173</v>
      </c>
      <c r="D22" s="524" t="s">
        <v>175</v>
      </c>
      <c r="E22" s="524" t="s">
        <v>175</v>
      </c>
      <c r="F22" s="269">
        <f t="shared" si="1"/>
        <v>0</v>
      </c>
      <c r="G22" s="24"/>
      <c r="H22" s="156">
        <v>14</v>
      </c>
      <c r="I22" s="12" t="s">
        <v>173</v>
      </c>
      <c r="J22" s="524" t="s">
        <v>175</v>
      </c>
      <c r="K22" s="524" t="s">
        <v>175</v>
      </c>
      <c r="L22" s="269">
        <f t="shared" si="0"/>
        <v>0</v>
      </c>
    </row>
    <row r="23" spans="2:12" ht="15.75" customHeight="1">
      <c r="B23" s="156">
        <v>15</v>
      </c>
      <c r="C23" s="12" t="s">
        <v>173</v>
      </c>
      <c r="D23" s="524" t="s">
        <v>175</v>
      </c>
      <c r="E23" s="524" t="s">
        <v>175</v>
      </c>
      <c r="F23" s="269">
        <f t="shared" si="1"/>
        <v>0</v>
      </c>
      <c r="G23" s="24"/>
      <c r="H23" s="156">
        <v>15</v>
      </c>
      <c r="I23" s="12" t="s">
        <v>173</v>
      </c>
      <c r="J23" s="524" t="s">
        <v>175</v>
      </c>
      <c r="K23" s="524" t="s">
        <v>175</v>
      </c>
      <c r="L23" s="269">
        <f t="shared" si="0"/>
        <v>0</v>
      </c>
    </row>
    <row r="24" spans="2:12" ht="15.75" customHeight="1">
      <c r="B24" s="156">
        <v>16</v>
      </c>
      <c r="C24" s="12" t="s">
        <v>173</v>
      </c>
      <c r="D24" s="524" t="s">
        <v>175</v>
      </c>
      <c r="E24" s="524" t="s">
        <v>175</v>
      </c>
      <c r="F24" s="269">
        <f t="shared" si="1"/>
        <v>0</v>
      </c>
      <c r="G24" s="24"/>
      <c r="H24" s="156">
        <v>16</v>
      </c>
      <c r="I24" s="12" t="s">
        <v>173</v>
      </c>
      <c r="J24" s="524" t="s">
        <v>175</v>
      </c>
      <c r="K24" s="524" t="s">
        <v>175</v>
      </c>
      <c r="L24" s="269">
        <f t="shared" si="0"/>
        <v>0</v>
      </c>
    </row>
    <row r="25" spans="2:15" ht="15.75" customHeight="1">
      <c r="B25" s="156">
        <v>17</v>
      </c>
      <c r="C25" s="12" t="s">
        <v>173</v>
      </c>
      <c r="D25" s="524" t="s">
        <v>175</v>
      </c>
      <c r="E25" s="524" t="s">
        <v>175</v>
      </c>
      <c r="F25" s="269">
        <f t="shared" si="1"/>
        <v>0</v>
      </c>
      <c r="G25" s="24"/>
      <c r="H25" s="156">
        <v>17</v>
      </c>
      <c r="I25" s="12" t="s">
        <v>173</v>
      </c>
      <c r="J25" s="524" t="s">
        <v>175</v>
      </c>
      <c r="K25" s="524" t="s">
        <v>175</v>
      </c>
      <c r="L25" s="269">
        <f t="shared" si="0"/>
        <v>0</v>
      </c>
      <c r="M25" s="150"/>
      <c r="N25" s="150"/>
      <c r="O25" s="150"/>
    </row>
    <row r="26" spans="2:12" ht="15.75" customHeight="1">
      <c r="B26" s="156">
        <v>18</v>
      </c>
      <c r="C26" s="12" t="s">
        <v>173</v>
      </c>
      <c r="D26" s="524" t="s">
        <v>175</v>
      </c>
      <c r="E26" s="524" t="s">
        <v>175</v>
      </c>
      <c r="F26" s="269">
        <f t="shared" si="1"/>
        <v>0</v>
      </c>
      <c r="G26" s="24"/>
      <c r="H26" s="156">
        <v>18</v>
      </c>
      <c r="I26" s="12" t="s">
        <v>173</v>
      </c>
      <c r="J26" s="524" t="s">
        <v>175</v>
      </c>
      <c r="K26" s="524" t="s">
        <v>175</v>
      </c>
      <c r="L26" s="269">
        <f t="shared" si="0"/>
        <v>0</v>
      </c>
    </row>
    <row r="27" spans="2:16" ht="15.75" customHeight="1">
      <c r="B27" s="156">
        <v>19</v>
      </c>
      <c r="C27" s="12" t="s">
        <v>173</v>
      </c>
      <c r="D27" s="524" t="s">
        <v>175</v>
      </c>
      <c r="E27" s="524" t="s">
        <v>175</v>
      </c>
      <c r="F27" s="269">
        <f t="shared" si="1"/>
        <v>0</v>
      </c>
      <c r="G27" s="24"/>
      <c r="H27" s="156">
        <v>19</v>
      </c>
      <c r="I27" s="12" t="s">
        <v>173</v>
      </c>
      <c r="J27" s="524" t="s">
        <v>175</v>
      </c>
      <c r="K27" s="524" t="s">
        <v>175</v>
      </c>
      <c r="L27" s="269">
        <f t="shared" si="0"/>
        <v>0</v>
      </c>
      <c r="M27" s="67"/>
      <c r="N27" s="67"/>
      <c r="O27" s="67"/>
      <c r="P27" s="67"/>
    </row>
    <row r="28" spans="2:16" ht="15.75" customHeight="1">
      <c r="B28" s="156">
        <v>20</v>
      </c>
      <c r="C28" s="12" t="s">
        <v>173</v>
      </c>
      <c r="D28" s="524" t="s">
        <v>175</v>
      </c>
      <c r="E28" s="524" t="s">
        <v>175</v>
      </c>
      <c r="F28" s="269">
        <f t="shared" si="1"/>
        <v>0</v>
      </c>
      <c r="G28" s="24"/>
      <c r="H28" s="203">
        <v>20</v>
      </c>
      <c r="I28" s="12" t="s">
        <v>173</v>
      </c>
      <c r="J28" s="524" t="s">
        <v>175</v>
      </c>
      <c r="K28" s="524" t="s">
        <v>175</v>
      </c>
      <c r="L28" s="269">
        <f t="shared" si="0"/>
        <v>0</v>
      </c>
      <c r="M28" s="68"/>
      <c r="N28" s="68"/>
      <c r="O28" s="86"/>
      <c r="P28" s="90"/>
    </row>
    <row r="29" spans="2:16" ht="15.75" customHeight="1">
      <c r="B29" s="156">
        <v>21</v>
      </c>
      <c r="C29" s="12" t="s">
        <v>173</v>
      </c>
      <c r="D29" s="524" t="s">
        <v>175</v>
      </c>
      <c r="E29" s="524" t="s">
        <v>175</v>
      </c>
      <c r="F29" s="269">
        <f t="shared" si="1"/>
        <v>0</v>
      </c>
      <c r="G29" s="24"/>
      <c r="H29" s="156">
        <v>21</v>
      </c>
      <c r="I29" s="12" t="s">
        <v>173</v>
      </c>
      <c r="J29" s="524" t="s">
        <v>175</v>
      </c>
      <c r="K29" s="524" t="s">
        <v>175</v>
      </c>
      <c r="L29" s="269">
        <f t="shared" si="0"/>
        <v>0</v>
      </c>
      <c r="M29" s="68"/>
      <c r="N29" s="68"/>
      <c r="O29" s="86"/>
      <c r="P29" s="90"/>
    </row>
    <row r="30" spans="2:16" ht="15.75" customHeight="1">
      <c r="B30" s="156">
        <v>22</v>
      </c>
      <c r="C30" s="12" t="s">
        <v>173</v>
      </c>
      <c r="D30" s="524" t="s">
        <v>175</v>
      </c>
      <c r="E30" s="524" t="s">
        <v>175</v>
      </c>
      <c r="F30" s="269">
        <f t="shared" si="1"/>
        <v>0</v>
      </c>
      <c r="G30" s="24"/>
      <c r="H30" s="156">
        <v>22</v>
      </c>
      <c r="I30" s="12" t="s">
        <v>173</v>
      </c>
      <c r="J30" s="524" t="s">
        <v>175</v>
      </c>
      <c r="K30" s="524" t="s">
        <v>175</v>
      </c>
      <c r="L30" s="269"/>
      <c r="M30" s="148"/>
      <c r="N30" s="148"/>
      <c r="O30" s="86"/>
      <c r="P30" s="90"/>
    </row>
    <row r="31" spans="2:16" ht="15.75" customHeight="1">
      <c r="B31" s="156">
        <v>23</v>
      </c>
      <c r="C31" s="12" t="s">
        <v>173</v>
      </c>
      <c r="D31" s="524" t="s">
        <v>175</v>
      </c>
      <c r="E31" s="524" t="s">
        <v>175</v>
      </c>
      <c r="F31" s="269">
        <f t="shared" si="1"/>
        <v>0</v>
      </c>
      <c r="G31" s="24"/>
      <c r="H31" s="203">
        <v>23</v>
      </c>
      <c r="I31" s="12" t="s">
        <v>173</v>
      </c>
      <c r="J31" s="524" t="s">
        <v>175</v>
      </c>
      <c r="K31" s="524" t="s">
        <v>175</v>
      </c>
      <c r="L31" s="269">
        <f t="shared" si="0"/>
        <v>0</v>
      </c>
      <c r="M31" s="148"/>
      <c r="N31" s="148"/>
      <c r="O31" s="86"/>
      <c r="P31" s="90"/>
    </row>
    <row r="32" spans="2:16" ht="15.75" customHeight="1">
      <c r="B32" s="156">
        <v>24</v>
      </c>
      <c r="C32" s="12" t="s">
        <v>173</v>
      </c>
      <c r="D32" s="524" t="s">
        <v>175</v>
      </c>
      <c r="E32" s="524" t="s">
        <v>175</v>
      </c>
      <c r="F32" s="269">
        <f t="shared" si="1"/>
        <v>0</v>
      </c>
      <c r="G32" s="24"/>
      <c r="H32" s="156">
        <v>24</v>
      </c>
      <c r="I32" s="12" t="s">
        <v>173</v>
      </c>
      <c r="J32" s="524" t="s">
        <v>175</v>
      </c>
      <c r="K32" s="524" t="s">
        <v>175</v>
      </c>
      <c r="L32" s="269">
        <f t="shared" si="0"/>
        <v>0</v>
      </c>
      <c r="M32" s="69"/>
      <c r="N32" s="89"/>
      <c r="O32" s="86"/>
      <c r="P32" s="90"/>
    </row>
    <row r="33" spans="2:15" ht="15.75" customHeight="1">
      <c r="B33" s="156">
        <v>25</v>
      </c>
      <c r="C33" s="12" t="s">
        <v>173</v>
      </c>
      <c r="D33" s="524" t="s">
        <v>175</v>
      </c>
      <c r="E33" s="524" t="s">
        <v>175</v>
      </c>
      <c r="F33" s="269">
        <f t="shared" si="1"/>
        <v>0</v>
      </c>
      <c r="G33" s="24"/>
      <c r="H33" s="156">
        <v>25</v>
      </c>
      <c r="I33" s="12" t="s">
        <v>173</v>
      </c>
      <c r="J33" s="524" t="s">
        <v>175</v>
      </c>
      <c r="K33" s="524" t="s">
        <v>175</v>
      </c>
      <c r="L33" s="269">
        <f t="shared" si="0"/>
        <v>0</v>
      </c>
      <c r="M33" s="26"/>
      <c r="N33" s="97"/>
      <c r="O33" s="25"/>
    </row>
    <row r="34" spans="2:15" ht="15.75" customHeight="1">
      <c r="B34" s="156">
        <v>26</v>
      </c>
      <c r="C34" s="12" t="s">
        <v>173</v>
      </c>
      <c r="D34" s="524" t="s">
        <v>175</v>
      </c>
      <c r="E34" s="524" t="s">
        <v>175</v>
      </c>
      <c r="F34" s="269">
        <f t="shared" si="1"/>
        <v>0</v>
      </c>
      <c r="G34" s="24"/>
      <c r="H34" s="203">
        <v>26</v>
      </c>
      <c r="I34" s="12" t="s">
        <v>173</v>
      </c>
      <c r="J34" s="524" t="s">
        <v>175</v>
      </c>
      <c r="K34" s="524" t="s">
        <v>175</v>
      </c>
      <c r="L34" s="269">
        <f t="shared" si="0"/>
        <v>0</v>
      </c>
      <c r="M34" s="26"/>
      <c r="N34" s="97"/>
      <c r="O34" s="25"/>
    </row>
    <row r="35" spans="2:15" ht="15.75" customHeight="1">
      <c r="B35" s="156">
        <v>27</v>
      </c>
      <c r="C35" s="12" t="s">
        <v>173</v>
      </c>
      <c r="D35" s="524" t="s">
        <v>175</v>
      </c>
      <c r="E35" s="524" t="s">
        <v>175</v>
      </c>
      <c r="F35" s="269">
        <f t="shared" si="1"/>
        <v>0</v>
      </c>
      <c r="G35" s="24"/>
      <c r="H35" s="156">
        <v>27</v>
      </c>
      <c r="I35" s="184" t="s">
        <v>173</v>
      </c>
      <c r="J35" s="524" t="s">
        <v>175</v>
      </c>
      <c r="K35" s="524" t="s">
        <v>175</v>
      </c>
      <c r="L35" s="269">
        <f t="shared" si="0"/>
        <v>0</v>
      </c>
      <c r="M35" s="26"/>
      <c r="N35" s="97"/>
      <c r="O35" s="25"/>
    </row>
    <row r="36" spans="2:15" ht="15.75" customHeight="1">
      <c r="B36" s="156">
        <v>28</v>
      </c>
      <c r="C36" s="12" t="s">
        <v>173</v>
      </c>
      <c r="D36" s="524" t="s">
        <v>175</v>
      </c>
      <c r="E36" s="524" t="s">
        <v>175</v>
      </c>
      <c r="F36" s="269">
        <f t="shared" si="1"/>
        <v>0</v>
      </c>
      <c r="G36" s="24"/>
      <c r="H36" s="156">
        <v>28</v>
      </c>
      <c r="I36" s="12" t="s">
        <v>173</v>
      </c>
      <c r="J36" s="524" t="s">
        <v>175</v>
      </c>
      <c r="K36" s="524" t="s">
        <v>175</v>
      </c>
      <c r="L36" s="269">
        <f t="shared" si="0"/>
        <v>0</v>
      </c>
      <c r="M36" s="26"/>
      <c r="N36" s="97"/>
      <c r="O36" s="25"/>
    </row>
    <row r="37" spans="2:15" ht="15.75" customHeight="1">
      <c r="B37" s="156">
        <v>29</v>
      </c>
      <c r="C37" s="12" t="s">
        <v>173</v>
      </c>
      <c r="D37" s="524" t="s">
        <v>175</v>
      </c>
      <c r="E37" s="524" t="s">
        <v>175</v>
      </c>
      <c r="F37" s="269">
        <f t="shared" si="1"/>
        <v>0</v>
      </c>
      <c r="G37" s="24"/>
      <c r="H37" s="203">
        <v>29</v>
      </c>
      <c r="I37" s="12" t="s">
        <v>173</v>
      </c>
      <c r="J37" s="524" t="s">
        <v>175</v>
      </c>
      <c r="K37" s="524" t="s">
        <v>175</v>
      </c>
      <c r="L37" s="269">
        <f t="shared" si="0"/>
        <v>0</v>
      </c>
      <c r="M37" s="26"/>
      <c r="N37" s="97"/>
      <c r="O37" s="25"/>
    </row>
    <row r="38" spans="2:15" ht="15.75" customHeight="1">
      <c r="B38" s="156">
        <v>30</v>
      </c>
      <c r="C38" s="12" t="s">
        <v>173</v>
      </c>
      <c r="D38" s="524" t="s">
        <v>175</v>
      </c>
      <c r="E38" s="524" t="s">
        <v>175</v>
      </c>
      <c r="F38" s="269">
        <f t="shared" si="1"/>
        <v>0</v>
      </c>
      <c r="G38" s="24"/>
      <c r="H38" s="156">
        <v>30</v>
      </c>
      <c r="I38" s="12" t="s">
        <v>173</v>
      </c>
      <c r="J38" s="524" t="s">
        <v>175</v>
      </c>
      <c r="K38" s="524" t="s">
        <v>175</v>
      </c>
      <c r="L38" s="269">
        <f t="shared" si="0"/>
        <v>0</v>
      </c>
      <c r="M38" s="26"/>
      <c r="N38" s="97"/>
      <c r="O38" s="25"/>
    </row>
    <row r="39" spans="2:15" ht="15.75" customHeight="1">
      <c r="B39" s="156">
        <v>31</v>
      </c>
      <c r="C39" s="12" t="s">
        <v>173</v>
      </c>
      <c r="D39" s="524" t="s">
        <v>175</v>
      </c>
      <c r="E39" s="524" t="s">
        <v>175</v>
      </c>
      <c r="F39" s="269">
        <f t="shared" si="1"/>
        <v>0</v>
      </c>
      <c r="G39" s="24"/>
      <c r="H39" s="156">
        <v>31</v>
      </c>
      <c r="I39" s="12" t="s">
        <v>173</v>
      </c>
      <c r="J39" s="524" t="s">
        <v>175</v>
      </c>
      <c r="K39" s="524" t="s">
        <v>175</v>
      </c>
      <c r="L39" s="269">
        <f t="shared" si="0"/>
        <v>0</v>
      </c>
      <c r="M39" s="26"/>
      <c r="N39" s="97"/>
      <c r="O39" s="25"/>
    </row>
    <row r="40" spans="2:16" ht="15.75" customHeight="1">
      <c r="B40" s="156">
        <v>32</v>
      </c>
      <c r="C40" s="12" t="s">
        <v>173</v>
      </c>
      <c r="D40" s="524" t="s">
        <v>175</v>
      </c>
      <c r="E40" s="524" t="s">
        <v>175</v>
      </c>
      <c r="F40" s="269">
        <f t="shared" si="1"/>
        <v>0</v>
      </c>
      <c r="G40" s="24"/>
      <c r="H40" s="203">
        <v>32</v>
      </c>
      <c r="I40" s="12" t="s">
        <v>173</v>
      </c>
      <c r="J40" s="524" t="s">
        <v>175</v>
      </c>
      <c r="K40" s="524" t="s">
        <v>175</v>
      </c>
      <c r="L40" s="269"/>
      <c r="M40" s="70"/>
      <c r="N40" s="79"/>
      <c r="O40" s="80"/>
      <c r="P40" s="95"/>
    </row>
    <row r="41" spans="2:16" ht="15.75" customHeight="1">
      <c r="B41" s="156">
        <v>33</v>
      </c>
      <c r="C41" s="12" t="s">
        <v>173</v>
      </c>
      <c r="D41" s="524" t="s">
        <v>175</v>
      </c>
      <c r="E41" s="524" t="s">
        <v>175</v>
      </c>
      <c r="F41" s="269">
        <f t="shared" si="1"/>
        <v>0</v>
      </c>
      <c r="G41" s="24"/>
      <c r="H41" s="156">
        <v>33</v>
      </c>
      <c r="I41" s="12" t="s">
        <v>173</v>
      </c>
      <c r="J41" s="524" t="s">
        <v>175</v>
      </c>
      <c r="K41" s="524" t="s">
        <v>175</v>
      </c>
      <c r="L41" s="269">
        <f>IF(J41&gt;K41,1,0)</f>
        <v>0</v>
      </c>
      <c r="M41" s="70"/>
      <c r="N41" s="79"/>
      <c r="O41" s="80"/>
      <c r="P41" s="95"/>
    </row>
    <row r="42" spans="2:16" ht="15.75" customHeight="1">
      <c r="B42" s="156">
        <v>34</v>
      </c>
      <c r="C42" s="12" t="s">
        <v>173</v>
      </c>
      <c r="D42" s="524" t="s">
        <v>175</v>
      </c>
      <c r="E42" s="524" t="s">
        <v>175</v>
      </c>
      <c r="F42" s="269">
        <f t="shared" si="1"/>
        <v>0</v>
      </c>
      <c r="G42" s="24"/>
      <c r="H42" s="156">
        <v>34</v>
      </c>
      <c r="I42" s="12" t="s">
        <v>173</v>
      </c>
      <c r="J42" s="524" t="s">
        <v>175</v>
      </c>
      <c r="K42" s="524" t="s">
        <v>175</v>
      </c>
      <c r="L42" s="269">
        <f>IF(J42&gt;K42,1,0)</f>
        <v>0</v>
      </c>
      <c r="M42" s="70"/>
      <c r="N42" s="79"/>
      <c r="O42" s="80"/>
      <c r="P42" s="95"/>
    </row>
    <row r="43" spans="2:15" ht="15.75" customHeight="1">
      <c r="B43" s="156">
        <v>35</v>
      </c>
      <c r="C43" s="12" t="s">
        <v>173</v>
      </c>
      <c r="D43" s="524" t="s">
        <v>175</v>
      </c>
      <c r="E43" s="524" t="s">
        <v>175</v>
      </c>
      <c r="F43" s="269">
        <f t="shared" si="1"/>
        <v>0</v>
      </c>
      <c r="G43" s="24"/>
      <c r="H43" s="203">
        <v>35</v>
      </c>
      <c r="I43" s="12" t="s">
        <v>173</v>
      </c>
      <c r="J43" s="524" t="s">
        <v>175</v>
      </c>
      <c r="K43" s="524" t="s">
        <v>175</v>
      </c>
      <c r="L43" s="269">
        <f>IF(J43&gt;K43,1,0)</f>
        <v>0</v>
      </c>
      <c r="M43" s="26"/>
      <c r="N43" s="97"/>
      <c r="O43" s="25"/>
    </row>
    <row r="44" spans="2:15" ht="15.75" customHeight="1">
      <c r="B44" s="156">
        <v>36</v>
      </c>
      <c r="C44" s="12" t="s">
        <v>173</v>
      </c>
      <c r="D44" s="524" t="s">
        <v>175</v>
      </c>
      <c r="E44" s="524" t="s">
        <v>175</v>
      </c>
      <c r="F44" s="269">
        <f t="shared" si="1"/>
        <v>0</v>
      </c>
      <c r="G44" s="24"/>
      <c r="H44" s="156">
        <v>36</v>
      </c>
      <c r="I44" s="12" t="s">
        <v>173</v>
      </c>
      <c r="J44" s="524" t="s">
        <v>175</v>
      </c>
      <c r="K44" s="524" t="s">
        <v>175</v>
      </c>
      <c r="L44" s="269"/>
      <c r="M44" s="26"/>
      <c r="N44" s="97"/>
      <c r="O44" s="25"/>
    </row>
    <row r="45" spans="2:12" ht="15.75" customHeight="1">
      <c r="B45" s="156">
        <v>37</v>
      </c>
      <c r="C45" s="12" t="s">
        <v>173</v>
      </c>
      <c r="D45" s="524" t="s">
        <v>175</v>
      </c>
      <c r="E45" s="524" t="s">
        <v>175</v>
      </c>
      <c r="F45" s="269">
        <f t="shared" si="1"/>
        <v>0</v>
      </c>
      <c r="G45" s="24"/>
      <c r="H45" s="156">
        <v>37</v>
      </c>
      <c r="I45" s="12" t="s">
        <v>173</v>
      </c>
      <c r="J45" s="524" t="s">
        <v>175</v>
      </c>
      <c r="K45" s="524" t="s">
        <v>175</v>
      </c>
      <c r="L45" s="269">
        <f>IF(J45&gt;K45,1,0)</f>
        <v>0</v>
      </c>
    </row>
    <row r="46" spans="2:13" ht="15.75" customHeight="1">
      <c r="B46" s="156">
        <v>38</v>
      </c>
      <c r="C46" s="12" t="s">
        <v>173</v>
      </c>
      <c r="D46" s="524" t="s">
        <v>175</v>
      </c>
      <c r="E46" s="524" t="s">
        <v>175</v>
      </c>
      <c r="F46" s="269">
        <f t="shared" si="1"/>
        <v>0</v>
      </c>
      <c r="G46" s="24"/>
      <c r="H46" s="203">
        <v>38</v>
      </c>
      <c r="I46" s="12" t="s">
        <v>173</v>
      </c>
      <c r="J46" s="524" t="s">
        <v>175</v>
      </c>
      <c r="K46" s="524" t="s">
        <v>175</v>
      </c>
      <c r="L46" s="269"/>
      <c r="M46" s="38"/>
    </row>
    <row r="47" spans="2:12" ht="15.75" customHeight="1">
      <c r="B47" s="156">
        <v>39</v>
      </c>
      <c r="C47" s="12" t="s">
        <v>173</v>
      </c>
      <c r="D47" s="524" t="s">
        <v>175</v>
      </c>
      <c r="E47" s="524" t="s">
        <v>175</v>
      </c>
      <c r="F47" s="269">
        <f t="shared" si="1"/>
        <v>0</v>
      </c>
      <c r="G47" s="24"/>
      <c r="H47" s="156">
        <v>39</v>
      </c>
      <c r="I47" s="12" t="s">
        <v>173</v>
      </c>
      <c r="J47" s="524" t="s">
        <v>175</v>
      </c>
      <c r="K47" s="524" t="s">
        <v>175</v>
      </c>
      <c r="L47" s="269">
        <f aca="true" t="shared" si="2" ref="L47:L56">IF(J47&gt;K47,1,0)</f>
        <v>0</v>
      </c>
    </row>
    <row r="48" spans="2:12" ht="15.75" customHeight="1">
      <c r="B48" s="156">
        <v>40</v>
      </c>
      <c r="C48" s="12" t="s">
        <v>173</v>
      </c>
      <c r="D48" s="524" t="s">
        <v>175</v>
      </c>
      <c r="E48" s="524" t="s">
        <v>175</v>
      </c>
      <c r="F48" s="269"/>
      <c r="G48" s="24"/>
      <c r="H48" s="156">
        <v>40</v>
      </c>
      <c r="I48" s="12" t="s">
        <v>173</v>
      </c>
      <c r="J48" s="524" t="s">
        <v>175</v>
      </c>
      <c r="K48" s="524" t="s">
        <v>175</v>
      </c>
      <c r="L48" s="269">
        <f t="shared" si="2"/>
        <v>0</v>
      </c>
    </row>
    <row r="49" spans="2:13" ht="15.75" customHeight="1">
      <c r="B49" s="156">
        <v>41</v>
      </c>
      <c r="C49" s="12" t="s">
        <v>173</v>
      </c>
      <c r="D49" s="524" t="s">
        <v>175</v>
      </c>
      <c r="E49" s="524" t="s">
        <v>175</v>
      </c>
      <c r="F49" s="269">
        <f>IF(D49&gt;E49,1,0)</f>
        <v>0</v>
      </c>
      <c r="G49" s="24"/>
      <c r="H49" s="203">
        <v>41</v>
      </c>
      <c r="I49" s="12" t="s">
        <v>173</v>
      </c>
      <c r="J49" s="524" t="s">
        <v>175</v>
      </c>
      <c r="K49" s="524" t="s">
        <v>175</v>
      </c>
      <c r="L49" s="269">
        <f t="shared" si="2"/>
        <v>0</v>
      </c>
      <c r="M49" s="38"/>
    </row>
    <row r="50" spans="2:12" ht="15.75" customHeight="1">
      <c r="B50" s="156">
        <v>42</v>
      </c>
      <c r="C50" s="12" t="s">
        <v>173</v>
      </c>
      <c r="D50" s="524" t="s">
        <v>175</v>
      </c>
      <c r="E50" s="524" t="s">
        <v>175</v>
      </c>
      <c r="F50" s="269">
        <f>IF(D50&gt;E50,1,0)</f>
        <v>0</v>
      </c>
      <c r="G50" s="24"/>
      <c r="H50" s="156">
        <v>42</v>
      </c>
      <c r="I50" s="12" t="s">
        <v>173</v>
      </c>
      <c r="J50" s="524" t="s">
        <v>175</v>
      </c>
      <c r="K50" s="524" t="s">
        <v>175</v>
      </c>
      <c r="L50" s="269">
        <f t="shared" si="2"/>
        <v>0</v>
      </c>
    </row>
    <row r="51" spans="2:12" ht="15.75" customHeight="1">
      <c r="B51" s="156">
        <v>43</v>
      </c>
      <c r="C51" s="12" t="s">
        <v>173</v>
      </c>
      <c r="D51" s="524" t="s">
        <v>175</v>
      </c>
      <c r="E51" s="524" t="s">
        <v>175</v>
      </c>
      <c r="F51" s="269">
        <f>IF(D51&gt;E51,1,0)</f>
        <v>0</v>
      </c>
      <c r="G51" s="24"/>
      <c r="H51" s="156">
        <v>43</v>
      </c>
      <c r="I51" s="12" t="s">
        <v>173</v>
      </c>
      <c r="J51" s="524" t="s">
        <v>175</v>
      </c>
      <c r="K51" s="524" t="s">
        <v>175</v>
      </c>
      <c r="L51" s="269">
        <f t="shared" si="2"/>
        <v>0</v>
      </c>
    </row>
    <row r="52" spans="2:12" ht="15.75" customHeight="1">
      <c r="B52" s="156">
        <v>44</v>
      </c>
      <c r="C52" s="12" t="s">
        <v>173</v>
      </c>
      <c r="D52" s="524" t="s">
        <v>175</v>
      </c>
      <c r="E52" s="524" t="s">
        <v>175</v>
      </c>
      <c r="F52" s="269"/>
      <c r="G52" s="24"/>
      <c r="H52" s="203">
        <v>44</v>
      </c>
      <c r="I52" s="12" t="s">
        <v>173</v>
      </c>
      <c r="J52" s="524" t="s">
        <v>175</v>
      </c>
      <c r="K52" s="524" t="s">
        <v>175</v>
      </c>
      <c r="L52" s="269">
        <f t="shared" si="2"/>
        <v>0</v>
      </c>
    </row>
    <row r="53" spans="2:12" ht="15.75" customHeight="1">
      <c r="B53" s="156">
        <v>45</v>
      </c>
      <c r="C53" s="12" t="s">
        <v>173</v>
      </c>
      <c r="D53" s="524" t="s">
        <v>175</v>
      </c>
      <c r="E53" s="524" t="s">
        <v>175</v>
      </c>
      <c r="F53" s="269">
        <f aca="true" t="shared" si="3" ref="F53:F64">IF(D53&gt;E53,1,0)</f>
        <v>0</v>
      </c>
      <c r="G53" s="24"/>
      <c r="H53" s="156">
        <v>45</v>
      </c>
      <c r="I53" s="12" t="s">
        <v>173</v>
      </c>
      <c r="J53" s="524" t="s">
        <v>175</v>
      </c>
      <c r="K53" s="524" t="s">
        <v>175</v>
      </c>
      <c r="L53" s="269">
        <f t="shared" si="2"/>
        <v>0</v>
      </c>
    </row>
    <row r="54" spans="2:12" ht="15.75" customHeight="1">
      <c r="B54" s="156">
        <v>46</v>
      </c>
      <c r="C54" s="12" t="s">
        <v>173</v>
      </c>
      <c r="D54" s="524" t="s">
        <v>175</v>
      </c>
      <c r="E54" s="524" t="s">
        <v>175</v>
      </c>
      <c r="F54" s="269">
        <f t="shared" si="3"/>
        <v>0</v>
      </c>
      <c r="G54" s="24"/>
      <c r="H54" s="156">
        <v>46</v>
      </c>
      <c r="I54" s="12" t="s">
        <v>173</v>
      </c>
      <c r="J54" s="524" t="s">
        <v>175</v>
      </c>
      <c r="K54" s="524" t="s">
        <v>175</v>
      </c>
      <c r="L54" s="269">
        <f t="shared" si="2"/>
        <v>0</v>
      </c>
    </row>
    <row r="55" spans="2:12" ht="15.75" customHeight="1">
      <c r="B55" s="156">
        <v>47</v>
      </c>
      <c r="C55" s="184" t="s">
        <v>173</v>
      </c>
      <c r="D55" s="524" t="s">
        <v>175</v>
      </c>
      <c r="E55" s="524" t="s">
        <v>175</v>
      </c>
      <c r="F55" s="269">
        <f t="shared" si="3"/>
        <v>0</v>
      </c>
      <c r="G55" s="24"/>
      <c r="H55" s="203">
        <v>47</v>
      </c>
      <c r="I55" s="12" t="s">
        <v>173</v>
      </c>
      <c r="J55" s="524" t="s">
        <v>175</v>
      </c>
      <c r="K55" s="524" t="s">
        <v>175</v>
      </c>
      <c r="L55" s="269">
        <f t="shared" si="2"/>
        <v>0</v>
      </c>
    </row>
    <row r="56" spans="2:12" ht="15.75" customHeight="1">
      <c r="B56" s="156">
        <v>48</v>
      </c>
      <c r="C56" s="12" t="s">
        <v>173</v>
      </c>
      <c r="D56" s="524" t="s">
        <v>175</v>
      </c>
      <c r="E56" s="524" t="s">
        <v>175</v>
      </c>
      <c r="F56" s="269">
        <f t="shared" si="3"/>
        <v>0</v>
      </c>
      <c r="G56" s="24"/>
      <c r="H56" s="156">
        <v>48</v>
      </c>
      <c r="I56" s="12" t="s">
        <v>173</v>
      </c>
      <c r="J56" s="524" t="s">
        <v>175</v>
      </c>
      <c r="K56" s="524" t="s">
        <v>175</v>
      </c>
      <c r="L56" s="269">
        <f t="shared" si="2"/>
        <v>0</v>
      </c>
    </row>
    <row r="57" spans="2:12" ht="15.75" customHeight="1">
      <c r="B57" s="156">
        <v>49</v>
      </c>
      <c r="C57" s="12" t="s">
        <v>173</v>
      </c>
      <c r="D57" s="524" t="s">
        <v>175</v>
      </c>
      <c r="E57" s="524" t="s">
        <v>175</v>
      </c>
      <c r="F57" s="269">
        <f t="shared" si="3"/>
        <v>0</v>
      </c>
      <c r="G57" s="24"/>
      <c r="H57" s="156">
        <v>49</v>
      </c>
      <c r="I57" s="12" t="s">
        <v>173</v>
      </c>
      <c r="J57" s="524" t="s">
        <v>175</v>
      </c>
      <c r="K57" s="524" t="s">
        <v>175</v>
      </c>
      <c r="L57" s="269"/>
    </row>
    <row r="58" spans="2:12" ht="15.75" customHeight="1">
      <c r="B58" s="156">
        <v>50</v>
      </c>
      <c r="C58" s="12" t="s">
        <v>173</v>
      </c>
      <c r="D58" s="524" t="s">
        <v>175</v>
      </c>
      <c r="E58" s="524" t="s">
        <v>175</v>
      </c>
      <c r="F58" s="269">
        <f t="shared" si="3"/>
        <v>0</v>
      </c>
      <c r="G58" s="24"/>
      <c r="H58" s="203">
        <v>50</v>
      </c>
      <c r="I58" s="12" t="s">
        <v>173</v>
      </c>
      <c r="J58" s="524" t="s">
        <v>175</v>
      </c>
      <c r="K58" s="524" t="s">
        <v>175</v>
      </c>
      <c r="L58" s="269"/>
    </row>
    <row r="59" spans="2:12" ht="15.75" customHeight="1">
      <c r="B59" s="156">
        <v>51</v>
      </c>
      <c r="C59" s="12" t="s">
        <v>173</v>
      </c>
      <c r="D59" s="524" t="s">
        <v>175</v>
      </c>
      <c r="E59" s="524" t="s">
        <v>175</v>
      </c>
      <c r="F59" s="269">
        <f t="shared" si="3"/>
        <v>0</v>
      </c>
      <c r="G59" s="24"/>
      <c r="H59" s="156">
        <v>51</v>
      </c>
      <c r="I59" s="12" t="s">
        <v>173</v>
      </c>
      <c r="J59" s="524" t="s">
        <v>175</v>
      </c>
      <c r="K59" s="524" t="s">
        <v>175</v>
      </c>
      <c r="L59" s="269">
        <f>IF(J59&gt;K59,1,0)</f>
        <v>0</v>
      </c>
    </row>
    <row r="60" spans="2:12" ht="15.75" customHeight="1">
      <c r="B60" s="156">
        <v>52</v>
      </c>
      <c r="C60" s="12" t="s">
        <v>173</v>
      </c>
      <c r="D60" s="524" t="s">
        <v>175</v>
      </c>
      <c r="E60" s="524" t="s">
        <v>175</v>
      </c>
      <c r="F60" s="269">
        <f t="shared" si="3"/>
        <v>0</v>
      </c>
      <c r="G60" s="24"/>
      <c r="H60" s="156">
        <v>52</v>
      </c>
      <c r="I60" s="12" t="s">
        <v>173</v>
      </c>
      <c r="J60" s="524" t="s">
        <v>175</v>
      </c>
      <c r="K60" s="524" t="s">
        <v>175</v>
      </c>
      <c r="L60" s="269">
        <f>IF(J60&gt;K60,1,0)</f>
        <v>0</v>
      </c>
    </row>
    <row r="61" spans="2:12" ht="15.75" customHeight="1">
      <c r="B61" s="156">
        <v>53</v>
      </c>
      <c r="C61" s="12" t="s">
        <v>173</v>
      </c>
      <c r="D61" s="524" t="s">
        <v>175</v>
      </c>
      <c r="E61" s="524" t="s">
        <v>175</v>
      </c>
      <c r="F61" s="269">
        <f t="shared" si="3"/>
        <v>0</v>
      </c>
      <c r="G61" s="24"/>
      <c r="H61" s="203">
        <v>53</v>
      </c>
      <c r="I61" s="12" t="s">
        <v>173</v>
      </c>
      <c r="J61" s="524" t="s">
        <v>175</v>
      </c>
      <c r="K61" s="524" t="s">
        <v>175</v>
      </c>
      <c r="L61" s="269"/>
    </row>
    <row r="62" spans="2:12" ht="15.75" customHeight="1" thickBot="1">
      <c r="B62" s="156">
        <v>54</v>
      </c>
      <c r="C62" s="12" t="s">
        <v>173</v>
      </c>
      <c r="D62" s="524" t="s">
        <v>175</v>
      </c>
      <c r="E62" s="524" t="s">
        <v>175</v>
      </c>
      <c r="F62" s="269">
        <f t="shared" si="3"/>
        <v>0</v>
      </c>
      <c r="G62" s="24"/>
      <c r="H62" s="144">
        <v>54</v>
      </c>
      <c r="I62" s="187" t="s">
        <v>173</v>
      </c>
      <c r="J62" s="525" t="s">
        <v>175</v>
      </c>
      <c r="K62" s="525" t="s">
        <v>175</v>
      </c>
      <c r="L62" s="270"/>
    </row>
    <row r="63" spans="2:8" ht="15.75" customHeight="1">
      <c r="B63" s="156">
        <v>55</v>
      </c>
      <c r="C63" s="12" t="s">
        <v>173</v>
      </c>
      <c r="D63" s="524" t="s">
        <v>175</v>
      </c>
      <c r="E63" s="524" t="s">
        <v>175</v>
      </c>
      <c r="F63" s="269">
        <f t="shared" si="3"/>
        <v>0</v>
      </c>
      <c r="G63" s="24"/>
      <c r="H63" s="45"/>
    </row>
    <row r="64" spans="2:8" ht="15.75" customHeight="1" thickBot="1">
      <c r="B64" s="144">
        <v>56</v>
      </c>
      <c r="C64" s="187" t="s">
        <v>173</v>
      </c>
      <c r="D64" s="525" t="s">
        <v>175</v>
      </c>
      <c r="E64" s="525" t="s">
        <v>175</v>
      </c>
      <c r="F64" s="270">
        <f t="shared" si="3"/>
        <v>0</v>
      </c>
      <c r="G64" s="24"/>
      <c r="H64" s="45"/>
    </row>
    <row r="65" spans="2:8" ht="15.75" customHeight="1">
      <c r="B65" s="204"/>
      <c r="C65" s="207"/>
      <c r="D65" s="266"/>
      <c r="E65" s="266"/>
      <c r="F65" s="211"/>
      <c r="G65" s="24"/>
      <c r="H65" s="45"/>
    </row>
    <row r="66" spans="2:12" ht="15.75" customHeight="1">
      <c r="B66" s="45"/>
      <c r="C66" s="45" t="s">
        <v>41</v>
      </c>
      <c r="D66" s="267">
        <v>128.19226409596737</v>
      </c>
      <c r="E66" s="192"/>
      <c r="F66" s="24"/>
      <c r="G66" s="24"/>
      <c r="H66" s="45"/>
      <c r="I66" s="45" t="s">
        <v>41</v>
      </c>
      <c r="J66" s="267">
        <v>110.14818449460255</v>
      </c>
      <c r="K66" s="192"/>
      <c r="L66" s="24"/>
    </row>
    <row r="67" spans="2:12" ht="15.75" customHeight="1">
      <c r="B67" s="45"/>
      <c r="C67" s="45" t="s">
        <v>108</v>
      </c>
      <c r="D67" s="192">
        <v>128.88077263469305</v>
      </c>
      <c r="E67" s="192">
        <v>127.8199755899105</v>
      </c>
      <c r="F67" s="105">
        <f>IF(D67&gt;E67,1,0)</f>
        <v>1</v>
      </c>
      <c r="G67" s="24"/>
      <c r="H67" s="45"/>
      <c r="I67" s="45" t="s">
        <v>108</v>
      </c>
      <c r="J67" s="192">
        <v>122.32705882352941</v>
      </c>
      <c r="K67" s="192">
        <v>101.57857142857142</v>
      </c>
      <c r="L67" s="105">
        <f>IF(J67&gt;K67,1,0)</f>
        <v>1</v>
      </c>
    </row>
    <row r="68" spans="2:12" ht="15.75" customHeight="1">
      <c r="B68" s="45"/>
      <c r="C68" s="34"/>
      <c r="D68" s="92"/>
      <c r="E68" s="92"/>
      <c r="F68" s="105"/>
      <c r="G68" s="24"/>
      <c r="H68" s="45"/>
      <c r="I68" s="34"/>
      <c r="J68" s="192"/>
      <c r="K68" s="192"/>
      <c r="L68" s="105"/>
    </row>
    <row r="69" spans="2:12" ht="15.75" customHeight="1">
      <c r="B69" s="45"/>
      <c r="C69" s="34"/>
      <c r="D69" s="92"/>
      <c r="E69" s="92"/>
      <c r="F69" s="105"/>
      <c r="G69" s="24"/>
      <c r="H69" s="20"/>
      <c r="I69" s="34"/>
      <c r="J69" s="92"/>
      <c r="K69" s="92"/>
      <c r="L69" s="24"/>
    </row>
    <row r="70" spans="2:8" ht="15.75" customHeight="1">
      <c r="B70" s="45"/>
      <c r="C70" s="34"/>
      <c r="D70" s="92"/>
      <c r="E70" s="92"/>
      <c r="F70" s="105"/>
      <c r="G70" s="24"/>
      <c r="H70" s="20"/>
    </row>
    <row r="71" spans="2:8" ht="15.75" customHeight="1">
      <c r="B71" s="45"/>
      <c r="C71" s="34"/>
      <c r="D71" s="92"/>
      <c r="E71" s="92"/>
      <c r="F71" s="105"/>
      <c r="G71" s="24"/>
      <c r="H71" s="20"/>
    </row>
    <row r="72" spans="2:12" ht="15.75" customHeight="1">
      <c r="B72" s="45"/>
      <c r="C72" s="34"/>
      <c r="D72" s="92"/>
      <c r="E72" s="92"/>
      <c r="F72" s="105"/>
      <c r="G72" s="24"/>
      <c r="H72" s="20"/>
      <c r="I72" s="34"/>
      <c r="J72" s="92"/>
      <c r="K72" s="92"/>
      <c r="L72" s="24"/>
    </row>
    <row r="73" spans="2:12" ht="15.75" customHeight="1">
      <c r="B73" s="45"/>
      <c r="C73" s="34"/>
      <c r="D73" s="92"/>
      <c r="E73" s="92"/>
      <c r="F73" s="105"/>
      <c r="G73" s="24"/>
      <c r="H73" s="20"/>
      <c r="I73" s="34"/>
      <c r="J73" s="92"/>
      <c r="K73" s="92"/>
      <c r="L73" s="24"/>
    </row>
    <row r="74" spans="2:12" ht="15.75" customHeight="1">
      <c r="B74" s="20"/>
      <c r="C74" s="34"/>
      <c r="D74" s="92"/>
      <c r="E74" s="92"/>
      <c r="F74" s="24"/>
      <c r="G74" s="24"/>
      <c r="H74" s="20"/>
      <c r="I74" s="34"/>
      <c r="J74" s="92"/>
      <c r="K74" s="92"/>
      <c r="L74" s="24"/>
    </row>
    <row r="75" spans="2:12" ht="15.75" customHeight="1">
      <c r="B75" s="23"/>
      <c r="G75" s="24"/>
      <c r="H75" s="20"/>
      <c r="I75" s="34"/>
      <c r="J75" s="92"/>
      <c r="K75" s="92"/>
      <c r="L75" s="24"/>
    </row>
    <row r="76" spans="2:12" ht="15.75" customHeight="1">
      <c r="B76" s="23"/>
      <c r="G76" s="24"/>
      <c r="H76" s="20"/>
      <c r="I76" s="34"/>
      <c r="J76" s="92"/>
      <c r="K76" s="92"/>
      <c r="L76" s="24"/>
    </row>
    <row r="77" spans="2:12" ht="15.75" customHeight="1">
      <c r="B77" s="23"/>
      <c r="C77" s="34"/>
      <c r="D77" s="49"/>
      <c r="E77" s="49"/>
      <c r="F77" s="24"/>
      <c r="G77" s="24"/>
      <c r="H77" s="20"/>
      <c r="I77" s="34"/>
      <c r="J77" s="92"/>
      <c r="K77" s="92"/>
      <c r="L77" s="24"/>
    </row>
    <row r="78" spans="2:12" ht="15.75" customHeight="1">
      <c r="B78" s="23"/>
      <c r="G78" s="24"/>
      <c r="H78" s="23"/>
      <c r="I78" s="34"/>
      <c r="J78" s="92"/>
      <c r="K78" s="92"/>
      <c r="L78" s="24"/>
    </row>
    <row r="79" spans="2:12" ht="15.75" customHeight="1">
      <c r="B79" s="23"/>
      <c r="G79" s="27"/>
      <c r="H79" s="23"/>
      <c r="I79" s="23"/>
      <c r="J79" s="23"/>
      <c r="K79" s="23"/>
      <c r="L79" s="23"/>
    </row>
    <row r="80" spans="7:12" ht="15.75" customHeight="1">
      <c r="G80" s="27"/>
      <c r="H80" s="23"/>
      <c r="I80" s="23"/>
      <c r="J80" s="23"/>
      <c r="K80" s="23"/>
      <c r="L80" s="23"/>
    </row>
    <row r="81" spans="7:12" ht="15.75" customHeight="1">
      <c r="G81" s="27"/>
      <c r="H81" s="23"/>
      <c r="I81" s="34"/>
      <c r="J81" s="49"/>
      <c r="K81" s="49"/>
      <c r="L81" s="24"/>
    </row>
    <row r="82" spans="7:12" ht="15.75" customHeight="1">
      <c r="G82" s="27"/>
      <c r="H82" s="23"/>
      <c r="I82" s="34"/>
      <c r="J82" s="49"/>
      <c r="K82" s="49"/>
      <c r="L82" s="24"/>
    </row>
    <row r="83" spans="7:12" ht="15.75" customHeight="1">
      <c r="G83" s="27"/>
      <c r="H83" s="23"/>
      <c r="I83" s="34"/>
      <c r="J83" s="49"/>
      <c r="K83" s="49"/>
      <c r="L83" s="24"/>
    </row>
    <row r="84" spans="7:12" ht="15.75" customHeight="1">
      <c r="G84" s="27"/>
      <c r="I84" s="26"/>
      <c r="J84" s="103"/>
      <c r="K84" s="103"/>
      <c r="L84" s="27"/>
    </row>
    <row r="85" spans="3:12" ht="15.75" customHeight="1">
      <c r="C85" s="26"/>
      <c r="D85" s="103"/>
      <c r="E85" s="103"/>
      <c r="F85" s="27"/>
      <c r="G85" s="27"/>
      <c r="I85" s="26"/>
      <c r="J85" s="103"/>
      <c r="K85" s="103"/>
      <c r="L85" s="27"/>
    </row>
    <row r="86" spans="3:12" ht="15.75" customHeight="1">
      <c r="C86" s="26"/>
      <c r="D86" s="103"/>
      <c r="E86" s="103"/>
      <c r="F86" s="27"/>
      <c r="G86" s="27"/>
      <c r="I86" s="26"/>
      <c r="J86" s="103"/>
      <c r="K86" s="103"/>
      <c r="L86" s="27"/>
    </row>
    <row r="87" spans="3:12" ht="15.75" customHeight="1">
      <c r="C87" s="26"/>
      <c r="D87" s="103"/>
      <c r="E87" s="103"/>
      <c r="F87" s="27"/>
      <c r="G87" s="27"/>
      <c r="I87" s="26"/>
      <c r="J87" s="103"/>
      <c r="K87" s="103"/>
      <c r="L87" s="27"/>
    </row>
    <row r="88" spans="3:12" ht="15.75" customHeight="1">
      <c r="C88" s="26"/>
      <c r="D88" s="103"/>
      <c r="E88" s="103"/>
      <c r="F88" s="27"/>
      <c r="G88" s="27"/>
      <c r="I88" s="26"/>
      <c r="J88" s="103"/>
      <c r="K88" s="103"/>
      <c r="L88" s="27"/>
    </row>
    <row r="89" spans="3:12" ht="15.75" customHeight="1">
      <c r="C89" s="26"/>
      <c r="D89" s="103"/>
      <c r="E89" s="103"/>
      <c r="F89" s="27"/>
      <c r="G89" s="27"/>
      <c r="I89" s="26"/>
      <c r="J89" s="103"/>
      <c r="K89" s="103"/>
      <c r="L89" s="27"/>
    </row>
    <row r="90" spans="3:12" ht="15.75" customHeight="1">
      <c r="C90" s="26"/>
      <c r="D90" s="103"/>
      <c r="E90" s="103"/>
      <c r="F90" s="27"/>
      <c r="G90" s="27"/>
      <c r="I90" s="26"/>
      <c r="J90" s="103"/>
      <c r="K90" s="103"/>
      <c r="L90" s="27"/>
    </row>
    <row r="91" spans="3:12" ht="15.75" customHeight="1">
      <c r="C91" s="26"/>
      <c r="D91" s="103"/>
      <c r="E91" s="103"/>
      <c r="F91" s="27"/>
      <c r="G91" s="27"/>
      <c r="I91" s="26"/>
      <c r="J91" s="103"/>
      <c r="K91" s="103"/>
      <c r="L91" s="27"/>
    </row>
    <row r="92" spans="3:12" ht="15.75" customHeight="1">
      <c r="C92" s="26"/>
      <c r="D92" s="103"/>
      <c r="E92" s="103"/>
      <c r="F92" s="27"/>
      <c r="G92" s="27"/>
      <c r="I92" s="26"/>
      <c r="J92" s="103"/>
      <c r="K92" s="103"/>
      <c r="L92" s="27"/>
    </row>
    <row r="93" spans="3:12" ht="15.75" customHeight="1">
      <c r="C93" s="26"/>
      <c r="D93" s="103"/>
      <c r="E93" s="103"/>
      <c r="F93" s="27"/>
      <c r="G93" s="27"/>
      <c r="I93" s="26"/>
      <c r="J93" s="103"/>
      <c r="K93" s="103"/>
      <c r="L93" s="27"/>
    </row>
    <row r="94" spans="3:12" ht="15.75" customHeight="1">
      <c r="C94" s="26"/>
      <c r="D94" s="103"/>
      <c r="E94" s="103"/>
      <c r="F94" s="27"/>
      <c r="G94" s="27"/>
      <c r="I94" s="26"/>
      <c r="J94" s="103"/>
      <c r="K94" s="103"/>
      <c r="L94" s="27"/>
    </row>
    <row r="95" spans="3:12" ht="15.75" customHeight="1">
      <c r="C95" s="26"/>
      <c r="D95" s="103"/>
      <c r="E95" s="103"/>
      <c r="F95" s="27"/>
      <c r="G95" s="27"/>
      <c r="I95" s="26"/>
      <c r="J95" s="103"/>
      <c r="K95" s="103"/>
      <c r="L95" s="27"/>
    </row>
    <row r="96" spans="3:12" ht="15.75" customHeight="1">
      <c r="C96" s="26"/>
      <c r="D96" s="103"/>
      <c r="E96" s="103"/>
      <c r="F96" s="27"/>
      <c r="G96" s="27"/>
      <c r="I96" s="26"/>
      <c r="J96" s="103"/>
      <c r="K96" s="103"/>
      <c r="L96" s="27"/>
    </row>
    <row r="97" spans="3:12" ht="15.75" customHeight="1">
      <c r="C97" s="26"/>
      <c r="D97" s="103"/>
      <c r="E97" s="103"/>
      <c r="F97" s="27"/>
      <c r="G97" s="27"/>
      <c r="I97" s="26"/>
      <c r="J97" s="103"/>
      <c r="K97" s="103"/>
      <c r="L97" s="27"/>
    </row>
    <row r="98" spans="3:12" ht="15.75" customHeight="1">
      <c r="C98" s="26"/>
      <c r="D98" s="103"/>
      <c r="E98" s="103"/>
      <c r="F98" s="27"/>
      <c r="G98" s="27"/>
      <c r="I98" s="26"/>
      <c r="J98" s="103"/>
      <c r="K98" s="103"/>
      <c r="L98" s="27"/>
    </row>
    <row r="99" spans="3:12" ht="15.75" customHeight="1">
      <c r="C99" s="26"/>
      <c r="D99" s="103"/>
      <c r="E99" s="103"/>
      <c r="F99" s="27"/>
      <c r="G99" s="27"/>
      <c r="I99" s="26"/>
      <c r="J99" s="103"/>
      <c r="K99" s="103"/>
      <c r="L99" s="27"/>
    </row>
    <row r="100" spans="3:12" ht="15.75" customHeight="1">
      <c r="C100" s="26"/>
      <c r="D100" s="103"/>
      <c r="E100" s="103"/>
      <c r="F100" s="27"/>
      <c r="G100" s="27"/>
      <c r="I100" s="26"/>
      <c r="J100" s="103"/>
      <c r="K100" s="103"/>
      <c r="L100" s="27"/>
    </row>
    <row r="101" spans="3:12" ht="15.75" customHeight="1">
      <c r="C101" s="26"/>
      <c r="D101" s="103"/>
      <c r="E101" s="103"/>
      <c r="F101" s="27"/>
      <c r="G101" s="27"/>
      <c r="I101" s="26"/>
      <c r="J101" s="103"/>
      <c r="K101" s="103"/>
      <c r="L101" s="27"/>
    </row>
    <row r="102" spans="3:12" ht="15.75" customHeight="1">
      <c r="C102" s="26"/>
      <c r="D102" s="103"/>
      <c r="E102" s="103"/>
      <c r="F102" s="27"/>
      <c r="G102" s="27"/>
      <c r="I102" s="26"/>
      <c r="J102" s="103"/>
      <c r="K102" s="103"/>
      <c r="L102" s="27"/>
    </row>
    <row r="103" spans="3:12" ht="15.75" customHeight="1">
      <c r="C103" s="26"/>
      <c r="D103" s="103"/>
      <c r="E103" s="103"/>
      <c r="F103" s="27"/>
      <c r="G103" s="27"/>
      <c r="I103" s="26"/>
      <c r="J103" s="103"/>
      <c r="K103" s="103"/>
      <c r="L103" s="27"/>
    </row>
    <row r="104" spans="3:12" ht="15.75" customHeight="1">
      <c r="C104" s="26"/>
      <c r="D104" s="103"/>
      <c r="E104" s="103"/>
      <c r="F104" s="27"/>
      <c r="G104" s="27"/>
      <c r="I104" s="26"/>
      <c r="J104" s="103"/>
      <c r="K104" s="103"/>
      <c r="L104" s="27"/>
    </row>
    <row r="105" spans="3:12" ht="15.75" customHeight="1">
      <c r="C105" s="26"/>
      <c r="D105" s="103"/>
      <c r="E105" s="103"/>
      <c r="F105" s="27"/>
      <c r="G105" s="27"/>
      <c r="I105" s="26"/>
      <c r="J105" s="103"/>
      <c r="K105" s="103"/>
      <c r="L105" s="27"/>
    </row>
    <row r="106" spans="3:12" ht="15.75" customHeight="1">
      <c r="C106" s="26"/>
      <c r="D106" s="103"/>
      <c r="E106" s="103"/>
      <c r="F106" s="27"/>
      <c r="G106" s="27"/>
      <c r="I106" s="26"/>
      <c r="J106" s="103"/>
      <c r="K106" s="103"/>
      <c r="L106" s="27"/>
    </row>
    <row r="107" spans="3:12" ht="15.75" customHeight="1">
      <c r="C107" s="26"/>
      <c r="D107" s="103"/>
      <c r="E107" s="103"/>
      <c r="F107" s="27"/>
      <c r="G107" s="27"/>
      <c r="I107" s="26"/>
      <c r="J107" s="103"/>
      <c r="K107" s="103"/>
      <c r="L107" s="27"/>
    </row>
    <row r="108" spans="3:12" ht="15.75" customHeight="1">
      <c r="C108" s="26"/>
      <c r="D108" s="103"/>
      <c r="E108" s="103"/>
      <c r="F108" s="27"/>
      <c r="G108" s="27"/>
      <c r="I108" s="26"/>
      <c r="J108" s="103"/>
      <c r="K108" s="103"/>
      <c r="L108" s="27"/>
    </row>
    <row r="109" spans="3:12" ht="15.75" customHeight="1">
      <c r="C109" s="26"/>
      <c r="D109" s="103"/>
      <c r="E109" s="103"/>
      <c r="F109" s="27"/>
      <c r="G109" s="27"/>
      <c r="I109" s="26"/>
      <c r="J109" s="103"/>
      <c r="K109" s="103"/>
      <c r="L109" s="27"/>
    </row>
    <row r="110" spans="3:12" ht="15.75" customHeight="1">
      <c r="C110" s="26"/>
      <c r="D110" s="103"/>
      <c r="E110" s="103"/>
      <c r="F110" s="27"/>
      <c r="G110" s="27"/>
      <c r="I110" s="26"/>
      <c r="J110" s="103"/>
      <c r="K110" s="103"/>
      <c r="L110" s="27"/>
    </row>
    <row r="111" spans="3:12" ht="15.75" customHeight="1">
      <c r="C111" s="26"/>
      <c r="D111" s="103"/>
      <c r="E111" s="103"/>
      <c r="F111" s="27"/>
      <c r="G111" s="27"/>
      <c r="I111" s="26"/>
      <c r="J111" s="103"/>
      <c r="K111" s="103"/>
      <c r="L111" s="27"/>
    </row>
    <row r="112" spans="3:12" ht="15.75" customHeight="1">
      <c r="C112" s="26"/>
      <c r="D112" s="103"/>
      <c r="E112" s="103"/>
      <c r="F112" s="27"/>
      <c r="G112" s="27"/>
      <c r="I112" s="26"/>
      <c r="J112" s="103"/>
      <c r="K112" s="103"/>
      <c r="L112" s="27"/>
    </row>
    <row r="113" spans="3:12" ht="15.75" customHeight="1">
      <c r="C113" s="26"/>
      <c r="D113" s="103"/>
      <c r="E113" s="103"/>
      <c r="F113" s="27"/>
      <c r="G113" s="27"/>
      <c r="I113" s="26"/>
      <c r="J113" s="103"/>
      <c r="K113" s="103"/>
      <c r="L113" s="27"/>
    </row>
    <row r="114" spans="3:12" ht="15.75" customHeight="1">
      <c r="C114" s="26"/>
      <c r="D114" s="103"/>
      <c r="E114" s="103"/>
      <c r="F114" s="27"/>
      <c r="G114" s="27"/>
      <c r="I114" s="26"/>
      <c r="J114" s="103"/>
      <c r="K114" s="103"/>
      <c r="L114" s="27"/>
    </row>
    <row r="115" spans="3:12" ht="15.75" customHeight="1">
      <c r="C115" s="26"/>
      <c r="D115" s="103"/>
      <c r="E115" s="103"/>
      <c r="F115" s="27"/>
      <c r="G115" s="27"/>
      <c r="I115" s="26"/>
      <c r="J115" s="103"/>
      <c r="K115" s="103"/>
      <c r="L115" s="27"/>
    </row>
    <row r="116" spans="3:12" ht="15.75" customHeight="1">
      <c r="C116" s="26"/>
      <c r="D116" s="103"/>
      <c r="E116" s="103"/>
      <c r="F116" s="27"/>
      <c r="G116" s="27"/>
      <c r="I116" s="26"/>
      <c r="J116" s="103"/>
      <c r="K116" s="103"/>
      <c r="L116" s="27"/>
    </row>
    <row r="117" spans="3:12" ht="15.75" customHeight="1">
      <c r="C117" s="26"/>
      <c r="D117" s="103"/>
      <c r="E117" s="103"/>
      <c r="F117" s="27"/>
      <c r="G117" s="27"/>
      <c r="I117" s="26"/>
      <c r="J117" s="103"/>
      <c r="K117" s="103"/>
      <c r="L117" s="27"/>
    </row>
    <row r="118" spans="3:12" ht="15.75" customHeight="1">
      <c r="C118" s="26"/>
      <c r="D118" s="103"/>
      <c r="E118" s="103"/>
      <c r="F118" s="27"/>
      <c r="G118" s="27"/>
      <c r="I118" s="26"/>
      <c r="J118" s="103"/>
      <c r="K118" s="103"/>
      <c r="L118" s="27"/>
    </row>
    <row r="119" spans="3:12" ht="15.75" customHeight="1">
      <c r="C119" s="26"/>
      <c r="D119" s="103"/>
      <c r="E119" s="103"/>
      <c r="F119" s="27"/>
      <c r="G119" s="27"/>
      <c r="I119" s="26"/>
      <c r="J119" s="103"/>
      <c r="K119" s="103"/>
      <c r="L119" s="27"/>
    </row>
    <row r="120" spans="3:12" ht="15.75" customHeight="1">
      <c r="C120" s="26"/>
      <c r="D120" s="103"/>
      <c r="E120" s="103"/>
      <c r="F120" s="27"/>
      <c r="G120" s="27"/>
      <c r="I120" s="26"/>
      <c r="J120" s="103"/>
      <c r="K120" s="103"/>
      <c r="L120" s="27"/>
    </row>
    <row r="121" spans="3:12" ht="15.75" customHeight="1">
      <c r="C121" s="26"/>
      <c r="D121" s="103"/>
      <c r="E121" s="103"/>
      <c r="F121" s="27"/>
      <c r="G121" s="27"/>
      <c r="I121" s="26"/>
      <c r="J121" s="103"/>
      <c r="K121" s="103"/>
      <c r="L121" s="27"/>
    </row>
    <row r="122" spans="3:12" ht="15.75" customHeight="1">
      <c r="C122" s="26"/>
      <c r="D122" s="103"/>
      <c r="E122" s="103"/>
      <c r="F122" s="27"/>
      <c r="G122" s="27"/>
      <c r="I122" s="26"/>
      <c r="J122" s="103"/>
      <c r="K122" s="103"/>
      <c r="L122" s="27"/>
    </row>
    <row r="123" spans="3:12" ht="15.75" customHeight="1">
      <c r="C123" s="26"/>
      <c r="D123" s="103"/>
      <c r="E123" s="103"/>
      <c r="F123" s="27"/>
      <c r="G123" s="27"/>
      <c r="I123" s="26"/>
      <c r="J123" s="103"/>
      <c r="K123" s="103"/>
      <c r="L123" s="27"/>
    </row>
    <row r="124" spans="3:12" ht="15.75" customHeight="1">
      <c r="C124" s="26"/>
      <c r="D124" s="103"/>
      <c r="E124" s="103"/>
      <c r="F124" s="27"/>
      <c r="G124" s="27"/>
      <c r="I124" s="26"/>
      <c r="J124" s="103"/>
      <c r="K124" s="103"/>
      <c r="L124" s="27"/>
    </row>
    <row r="125" spans="3:12" ht="15.75" customHeight="1">
      <c r="C125" s="26"/>
      <c r="D125" s="103"/>
      <c r="E125" s="103"/>
      <c r="F125" s="27"/>
      <c r="G125" s="27"/>
      <c r="I125" s="26"/>
      <c r="J125" s="103"/>
      <c r="K125" s="103"/>
      <c r="L125" s="27"/>
    </row>
    <row r="126" spans="3:12" ht="15.75" customHeight="1">
      <c r="C126" s="26"/>
      <c r="D126" s="103"/>
      <c r="E126" s="103"/>
      <c r="F126" s="27"/>
      <c r="G126" s="27"/>
      <c r="I126" s="26"/>
      <c r="J126" s="103"/>
      <c r="K126" s="103"/>
      <c r="L126" s="27"/>
    </row>
    <row r="127" spans="3:12" ht="15.75" customHeight="1">
      <c r="C127" s="26"/>
      <c r="D127" s="103"/>
      <c r="E127" s="103"/>
      <c r="F127" s="27"/>
      <c r="G127" s="27"/>
      <c r="I127" s="26"/>
      <c r="J127" s="103"/>
      <c r="K127" s="103"/>
      <c r="L127" s="27"/>
    </row>
    <row r="128" spans="3:12" ht="15.75" customHeight="1">
      <c r="C128" s="26"/>
      <c r="D128" s="103"/>
      <c r="E128" s="103"/>
      <c r="F128" s="27"/>
      <c r="G128" s="27"/>
      <c r="I128" s="26"/>
      <c r="J128" s="103"/>
      <c r="K128" s="103"/>
      <c r="L128" s="27"/>
    </row>
    <row r="129" spans="3:12" ht="15.75" customHeight="1">
      <c r="C129" s="26"/>
      <c r="D129" s="103"/>
      <c r="E129" s="103"/>
      <c r="F129" s="27"/>
      <c r="G129" s="27"/>
      <c r="I129" s="26"/>
      <c r="J129" s="103"/>
      <c r="K129" s="103"/>
      <c r="L129" s="27"/>
    </row>
    <row r="130" spans="3:12" ht="15" customHeight="1">
      <c r="C130" s="26"/>
      <c r="D130" s="103"/>
      <c r="E130" s="103"/>
      <c r="F130" s="27"/>
      <c r="G130" s="27"/>
      <c r="I130" s="26"/>
      <c r="J130" s="103"/>
      <c r="K130" s="103"/>
      <c r="L130" s="27"/>
    </row>
    <row r="131" spans="3:12" ht="15" customHeight="1">
      <c r="C131" s="26"/>
      <c r="D131" s="103"/>
      <c r="E131" s="103"/>
      <c r="F131" s="27"/>
      <c r="G131" s="27"/>
      <c r="I131" s="26"/>
      <c r="J131" s="103"/>
      <c r="K131" s="103"/>
      <c r="L131" s="27"/>
    </row>
    <row r="132" spans="3:12" ht="15" customHeight="1">
      <c r="C132" s="26"/>
      <c r="D132" s="103"/>
      <c r="E132" s="103"/>
      <c r="F132" s="27"/>
      <c r="G132" s="27"/>
      <c r="I132" s="26"/>
      <c r="J132" s="103"/>
      <c r="K132" s="103"/>
      <c r="L132" s="27"/>
    </row>
    <row r="133" spans="3:12" ht="15" customHeight="1">
      <c r="C133" s="26"/>
      <c r="D133" s="103"/>
      <c r="E133" s="103"/>
      <c r="F133" s="27"/>
      <c r="G133" s="27"/>
      <c r="I133" s="26"/>
      <c r="J133" s="103"/>
      <c r="K133" s="103"/>
      <c r="L133" s="27"/>
    </row>
    <row r="134" spans="3:12" ht="15" customHeight="1">
      <c r="C134" s="26"/>
      <c r="D134" s="103"/>
      <c r="E134" s="103"/>
      <c r="F134" s="27"/>
      <c r="G134" s="27"/>
      <c r="I134" s="26"/>
      <c r="J134" s="103"/>
      <c r="K134" s="103"/>
      <c r="L134" s="27"/>
    </row>
    <row r="135" spans="3:12" ht="15" customHeight="1">
      <c r="C135" s="26"/>
      <c r="D135" s="103"/>
      <c r="E135" s="103"/>
      <c r="F135" s="27"/>
      <c r="G135" s="27"/>
      <c r="I135" s="26"/>
      <c r="J135" s="103"/>
      <c r="K135" s="103"/>
      <c r="L135" s="27"/>
    </row>
    <row r="136" spans="3:12" ht="15" customHeight="1">
      <c r="C136" s="26"/>
      <c r="D136" s="103"/>
      <c r="E136" s="103"/>
      <c r="F136" s="27"/>
      <c r="G136" s="27"/>
      <c r="I136" s="26"/>
      <c r="J136" s="103"/>
      <c r="K136" s="103"/>
      <c r="L136" s="27"/>
    </row>
    <row r="137" spans="3:12" ht="15" customHeight="1">
      <c r="C137" s="26"/>
      <c r="D137" s="103"/>
      <c r="E137" s="103"/>
      <c r="F137" s="27"/>
      <c r="G137" s="27"/>
      <c r="I137" s="26"/>
      <c r="J137" s="103"/>
      <c r="K137" s="103"/>
      <c r="L137" s="27"/>
    </row>
    <row r="138" spans="3:12" ht="15" customHeight="1">
      <c r="C138" s="26"/>
      <c r="D138" s="103"/>
      <c r="E138" s="103"/>
      <c r="F138" s="27"/>
      <c r="G138" s="27"/>
      <c r="I138" s="26"/>
      <c r="J138" s="103"/>
      <c r="K138" s="103"/>
      <c r="L138" s="27"/>
    </row>
    <row r="139" spans="3:12" ht="15" customHeight="1">
      <c r="C139" s="26"/>
      <c r="D139" s="103"/>
      <c r="E139" s="103"/>
      <c r="F139" s="27"/>
      <c r="G139" s="27"/>
      <c r="I139" s="26"/>
      <c r="J139" s="103"/>
      <c r="K139" s="103"/>
      <c r="L139" s="27"/>
    </row>
    <row r="140" spans="3:12" ht="15" customHeight="1">
      <c r="C140" s="26"/>
      <c r="D140" s="103"/>
      <c r="E140" s="103"/>
      <c r="F140" s="27"/>
      <c r="G140" s="27"/>
      <c r="I140" s="26"/>
      <c r="J140" s="103"/>
      <c r="K140" s="103"/>
      <c r="L140" s="27"/>
    </row>
    <row r="141" spans="3:12" ht="15" customHeight="1">
      <c r="C141" s="26"/>
      <c r="D141" s="103"/>
      <c r="E141" s="103"/>
      <c r="F141" s="27"/>
      <c r="G141" s="27"/>
      <c r="I141" s="26"/>
      <c r="J141" s="103"/>
      <c r="K141" s="103"/>
      <c r="L141" s="27"/>
    </row>
    <row r="142" spans="3:12" ht="15" customHeight="1">
      <c r="C142" s="26"/>
      <c r="D142" s="103"/>
      <c r="E142" s="103"/>
      <c r="F142" s="27"/>
      <c r="G142" s="27"/>
      <c r="I142" s="26"/>
      <c r="J142" s="103"/>
      <c r="K142" s="103"/>
      <c r="L142" s="27"/>
    </row>
    <row r="143" spans="3:12" ht="15" customHeight="1">
      <c r="C143" s="26"/>
      <c r="D143" s="103"/>
      <c r="E143" s="103"/>
      <c r="F143" s="27"/>
      <c r="G143" s="27"/>
      <c r="I143" s="26"/>
      <c r="J143" s="103"/>
      <c r="K143" s="103"/>
      <c r="L143" s="27"/>
    </row>
    <row r="144" spans="3:12" ht="15" customHeight="1">
      <c r="C144" s="26"/>
      <c r="D144" s="103"/>
      <c r="E144" s="103"/>
      <c r="F144" s="27"/>
      <c r="G144" s="27"/>
      <c r="I144" s="26"/>
      <c r="J144" s="103"/>
      <c r="K144" s="103"/>
      <c r="L144" s="27"/>
    </row>
    <row r="145" spans="3:12" ht="15" customHeight="1">
      <c r="C145" s="26"/>
      <c r="D145" s="103"/>
      <c r="E145" s="103"/>
      <c r="F145" s="27"/>
      <c r="G145" s="27"/>
      <c r="I145" s="26"/>
      <c r="J145" s="103"/>
      <c r="K145" s="103"/>
      <c r="L145" s="27"/>
    </row>
    <row r="146" spans="3:12" ht="15" customHeight="1">
      <c r="C146" s="26"/>
      <c r="D146" s="103"/>
      <c r="E146" s="103"/>
      <c r="F146" s="27"/>
      <c r="G146" s="27"/>
      <c r="I146" s="26"/>
      <c r="J146" s="103"/>
      <c r="K146" s="103"/>
      <c r="L146" s="27"/>
    </row>
    <row r="147" spans="3:12" ht="15" customHeight="1">
      <c r="C147" s="26"/>
      <c r="D147" s="103"/>
      <c r="E147" s="103"/>
      <c r="F147" s="27"/>
      <c r="G147" s="27"/>
      <c r="I147" s="26"/>
      <c r="J147" s="103"/>
      <c r="K147" s="103"/>
      <c r="L147" s="27"/>
    </row>
    <row r="148" spans="3:12" ht="15" customHeight="1">
      <c r="C148" s="26"/>
      <c r="D148" s="103"/>
      <c r="E148" s="103"/>
      <c r="F148" s="27"/>
      <c r="G148" s="27"/>
      <c r="I148" s="26"/>
      <c r="J148" s="103"/>
      <c r="K148" s="103"/>
      <c r="L148" s="27"/>
    </row>
    <row r="149" spans="3:12" ht="15" customHeight="1">
      <c r="C149" s="26"/>
      <c r="D149" s="103"/>
      <c r="E149" s="103"/>
      <c r="F149" s="27"/>
      <c r="G149" s="27"/>
      <c r="I149" s="26"/>
      <c r="J149" s="103"/>
      <c r="K149" s="103"/>
      <c r="L149" s="27"/>
    </row>
    <row r="150" spans="3:12" ht="15" customHeight="1">
      <c r="C150" s="26"/>
      <c r="D150" s="103"/>
      <c r="E150" s="103"/>
      <c r="F150" s="27"/>
      <c r="G150" s="27"/>
      <c r="I150" s="26"/>
      <c r="J150" s="103"/>
      <c r="K150" s="103"/>
      <c r="L150" s="27"/>
    </row>
    <row r="151" spans="3:12" ht="15" customHeight="1">
      <c r="C151" s="26"/>
      <c r="D151" s="103"/>
      <c r="E151" s="103"/>
      <c r="F151" s="27"/>
      <c r="G151" s="27"/>
      <c r="I151" s="26"/>
      <c r="J151" s="103"/>
      <c r="K151" s="103"/>
      <c r="L151" s="27"/>
    </row>
    <row r="152" spans="3:12" ht="15" customHeight="1">
      <c r="C152" s="26"/>
      <c r="D152" s="103"/>
      <c r="E152" s="103"/>
      <c r="F152" s="27"/>
      <c r="G152" s="27"/>
      <c r="I152" s="26"/>
      <c r="J152" s="103"/>
      <c r="K152" s="103"/>
      <c r="L152" s="27"/>
    </row>
    <row r="153" spans="3:12" ht="15" customHeight="1">
      <c r="C153" s="26"/>
      <c r="D153" s="103"/>
      <c r="E153" s="103"/>
      <c r="F153" s="27"/>
      <c r="G153" s="27"/>
      <c r="I153" s="26"/>
      <c r="J153" s="103"/>
      <c r="K153" s="103"/>
      <c r="L153" s="27"/>
    </row>
    <row r="154" spans="3:12" ht="15" customHeight="1">
      <c r="C154" s="26"/>
      <c r="D154" s="103"/>
      <c r="E154" s="103"/>
      <c r="F154" s="27"/>
      <c r="G154" s="27"/>
      <c r="I154" s="26"/>
      <c r="J154" s="103"/>
      <c r="K154" s="103"/>
      <c r="L154" s="27"/>
    </row>
    <row r="155" spans="3:12" ht="15" customHeight="1">
      <c r="C155" s="26"/>
      <c r="D155" s="103"/>
      <c r="E155" s="103"/>
      <c r="F155" s="27"/>
      <c r="G155" s="27"/>
      <c r="I155" s="26"/>
      <c r="J155" s="103"/>
      <c r="K155" s="103"/>
      <c r="L155" s="27"/>
    </row>
    <row r="156" spans="3:12" ht="15" customHeight="1">
      <c r="C156" s="26"/>
      <c r="D156" s="103"/>
      <c r="E156" s="103"/>
      <c r="F156" s="27"/>
      <c r="G156" s="27"/>
      <c r="I156" s="26"/>
      <c r="J156" s="103"/>
      <c r="K156" s="103"/>
      <c r="L156" s="27"/>
    </row>
    <row r="157" spans="3:12" ht="15" customHeight="1">
      <c r="C157" s="26"/>
      <c r="D157" s="103"/>
      <c r="E157" s="103"/>
      <c r="F157" s="27"/>
      <c r="G157" s="27"/>
      <c r="I157" s="26"/>
      <c r="J157" s="103"/>
      <c r="K157" s="103"/>
      <c r="L157" s="27"/>
    </row>
    <row r="158" spans="3:12" ht="15" customHeight="1">
      <c r="C158" s="26"/>
      <c r="D158" s="103"/>
      <c r="E158" s="103"/>
      <c r="F158" s="27"/>
      <c r="G158" s="27"/>
      <c r="I158" s="26"/>
      <c r="J158" s="103"/>
      <c r="K158" s="103"/>
      <c r="L158" s="27"/>
    </row>
    <row r="159" spans="3:12" ht="15" customHeight="1">
      <c r="C159" s="26"/>
      <c r="D159" s="103"/>
      <c r="E159" s="103"/>
      <c r="F159" s="27"/>
      <c r="G159" s="27"/>
      <c r="I159" s="26"/>
      <c r="J159" s="103"/>
      <c r="K159" s="103"/>
      <c r="L159" s="27"/>
    </row>
    <row r="160" spans="3:12" ht="15" customHeight="1">
      <c r="C160" s="26"/>
      <c r="D160" s="103"/>
      <c r="E160" s="103"/>
      <c r="F160" s="27"/>
      <c r="G160" s="27"/>
      <c r="I160" s="26"/>
      <c r="J160" s="103"/>
      <c r="K160" s="103"/>
      <c r="L160" s="27"/>
    </row>
    <row r="161" spans="3:12" ht="15" customHeight="1">
      <c r="C161" s="26"/>
      <c r="D161" s="103"/>
      <c r="E161" s="103"/>
      <c r="F161" s="27"/>
      <c r="G161" s="27"/>
      <c r="I161" s="26"/>
      <c r="J161" s="103"/>
      <c r="K161" s="103"/>
      <c r="L161" s="27"/>
    </row>
    <row r="162" spans="3:12" ht="15" customHeight="1">
      <c r="C162" s="26"/>
      <c r="D162" s="103"/>
      <c r="E162" s="103"/>
      <c r="F162" s="27"/>
      <c r="G162" s="27"/>
      <c r="I162" s="26"/>
      <c r="J162" s="103"/>
      <c r="K162" s="103"/>
      <c r="L162" s="27"/>
    </row>
    <row r="163" spans="3:16" ht="15" customHeight="1">
      <c r="C163" s="26"/>
      <c r="D163" s="103"/>
      <c r="E163" s="103"/>
      <c r="F163" s="27"/>
      <c r="G163" s="27"/>
      <c r="I163" s="26"/>
      <c r="J163" s="103"/>
      <c r="K163" s="103"/>
      <c r="L163" s="27"/>
      <c r="N163" s="31"/>
      <c r="O163" s="31"/>
      <c r="P163" s="31"/>
    </row>
    <row r="164" spans="3:16" ht="15" customHeight="1">
      <c r="C164" s="26"/>
      <c r="D164" s="103"/>
      <c r="E164" s="103"/>
      <c r="F164" s="27"/>
      <c r="G164" s="27"/>
      <c r="I164" s="26"/>
      <c r="J164" s="103"/>
      <c r="K164" s="103"/>
      <c r="L164" s="27"/>
      <c r="N164" s="31"/>
      <c r="O164" s="31"/>
      <c r="P164" s="153"/>
    </row>
    <row r="165" spans="3:16" ht="15" customHeight="1">
      <c r="C165" s="26"/>
      <c r="D165" s="103"/>
      <c r="E165" s="103"/>
      <c r="F165" s="27"/>
      <c r="G165" s="27"/>
      <c r="I165" s="26"/>
      <c r="J165" s="103"/>
      <c r="K165" s="103"/>
      <c r="L165" s="27"/>
      <c r="N165" s="31"/>
      <c r="O165" s="158"/>
      <c r="P165" s="153"/>
    </row>
    <row r="166" spans="3:16" ht="15" customHeight="1">
      <c r="C166" s="26"/>
      <c r="D166" s="103"/>
      <c r="E166" s="103"/>
      <c r="F166" s="27"/>
      <c r="G166" s="27"/>
      <c r="I166" s="26"/>
      <c r="J166" s="103"/>
      <c r="K166" s="103"/>
      <c r="L166" s="27"/>
      <c r="N166" s="31"/>
      <c r="O166" s="158"/>
      <c r="P166" s="31"/>
    </row>
    <row r="167" spans="3:12" ht="15" customHeight="1">
      <c r="C167" s="26"/>
      <c r="D167" s="103"/>
      <c r="E167" s="103"/>
      <c r="F167" s="27"/>
      <c r="G167" s="27"/>
      <c r="I167" s="26"/>
      <c r="J167" s="103"/>
      <c r="K167" s="103"/>
      <c r="L167" s="27"/>
    </row>
    <row r="168" spans="3:12" ht="15" customHeight="1">
      <c r="C168" s="26"/>
      <c r="D168" s="103"/>
      <c r="E168" s="103"/>
      <c r="F168" s="27"/>
      <c r="G168" s="27"/>
      <c r="I168" s="26"/>
      <c r="J168" s="103"/>
      <c r="K168" s="103"/>
      <c r="L168" s="27"/>
    </row>
    <row r="169" spans="3:12" ht="15" customHeight="1">
      <c r="C169" s="26"/>
      <c r="D169" s="103"/>
      <c r="E169" s="103"/>
      <c r="F169" s="27"/>
      <c r="G169" s="27"/>
      <c r="I169" s="26"/>
      <c r="J169" s="103"/>
      <c r="K169" s="103"/>
      <c r="L169" s="27"/>
    </row>
    <row r="170" spans="3:12" ht="15" customHeight="1">
      <c r="C170" s="26"/>
      <c r="D170" s="103"/>
      <c r="E170" s="103"/>
      <c r="F170" s="27"/>
      <c r="G170" s="27"/>
      <c r="I170" s="26"/>
      <c r="J170" s="103"/>
      <c r="K170" s="103"/>
      <c r="L170" s="27"/>
    </row>
    <row r="171" spans="3:12" ht="15" customHeight="1">
      <c r="C171" s="26"/>
      <c r="D171" s="103"/>
      <c r="E171" s="103"/>
      <c r="F171" s="27"/>
      <c r="G171" s="27"/>
      <c r="I171" s="26"/>
      <c r="J171" s="103"/>
      <c r="K171" s="103"/>
      <c r="L171" s="27"/>
    </row>
    <row r="172" spans="3:12" ht="15" customHeight="1">
      <c r="C172" s="26"/>
      <c r="D172" s="103"/>
      <c r="E172" s="103"/>
      <c r="F172" s="27"/>
      <c r="G172" s="27"/>
      <c r="I172" s="26"/>
      <c r="J172" s="103"/>
      <c r="K172" s="103"/>
      <c r="L172" s="27"/>
    </row>
    <row r="173" spans="3:12" ht="15" customHeight="1">
      <c r="C173" s="26"/>
      <c r="D173" s="103"/>
      <c r="E173" s="103"/>
      <c r="F173" s="27"/>
      <c r="G173" s="27"/>
      <c r="I173" s="26"/>
      <c r="J173" s="103"/>
      <c r="K173" s="103"/>
      <c r="L173" s="27"/>
    </row>
    <row r="174" spans="3:12" ht="15" customHeight="1">
      <c r="C174" s="26"/>
      <c r="D174" s="103"/>
      <c r="E174" s="103"/>
      <c r="F174" s="27"/>
      <c r="G174" s="27"/>
      <c r="I174" s="26"/>
      <c r="J174" s="103"/>
      <c r="K174" s="103"/>
      <c r="L174" s="27"/>
    </row>
    <row r="175" spans="3:12" ht="15" customHeight="1">
      <c r="C175" s="26"/>
      <c r="D175" s="103"/>
      <c r="E175" s="103"/>
      <c r="F175" s="27"/>
      <c r="G175" s="27"/>
      <c r="I175" s="26"/>
      <c r="J175" s="103"/>
      <c r="K175" s="103"/>
      <c r="L175" s="27"/>
    </row>
    <row r="176" spans="3:12" ht="15" customHeight="1">
      <c r="C176" s="26"/>
      <c r="D176" s="103"/>
      <c r="E176" s="103"/>
      <c r="F176" s="27"/>
      <c r="G176" s="27"/>
      <c r="I176" s="26"/>
      <c r="J176" s="103"/>
      <c r="K176" s="103"/>
      <c r="L176" s="27"/>
    </row>
    <row r="177" spans="3:12" ht="15" customHeight="1">
      <c r="C177" s="26"/>
      <c r="D177" s="103"/>
      <c r="E177" s="103"/>
      <c r="F177" s="27"/>
      <c r="G177" s="27"/>
      <c r="I177" s="26"/>
      <c r="J177" s="103"/>
      <c r="K177" s="103"/>
      <c r="L177" s="27"/>
    </row>
    <row r="178" spans="3:12" ht="15" customHeight="1">
      <c r="C178" s="26"/>
      <c r="D178" s="103"/>
      <c r="E178" s="103"/>
      <c r="F178" s="27"/>
      <c r="G178" s="27"/>
      <c r="I178" s="26"/>
      <c r="J178" s="103"/>
      <c r="K178" s="103"/>
      <c r="L178" s="27"/>
    </row>
    <row r="179" spans="3:12" ht="15" customHeight="1">
      <c r="C179" s="26"/>
      <c r="D179" s="103"/>
      <c r="E179" s="103"/>
      <c r="F179" s="27"/>
      <c r="G179" s="27"/>
      <c r="I179" s="26"/>
      <c r="J179" s="103"/>
      <c r="K179" s="103"/>
      <c r="L179" s="27"/>
    </row>
    <row r="180" spans="3:12" ht="15" customHeight="1">
      <c r="C180" s="26"/>
      <c r="D180" s="103"/>
      <c r="E180" s="103"/>
      <c r="F180" s="27"/>
      <c r="G180" s="27"/>
      <c r="I180" s="26"/>
      <c r="J180" s="103"/>
      <c r="K180" s="103"/>
      <c r="L180" s="27"/>
    </row>
    <row r="181" spans="3:12" ht="15" customHeight="1">
      <c r="C181" s="26"/>
      <c r="D181" s="103"/>
      <c r="E181" s="103"/>
      <c r="F181" s="27"/>
      <c r="G181" s="27"/>
      <c r="I181" s="26"/>
      <c r="J181" s="103"/>
      <c r="K181" s="103"/>
      <c r="L181" s="27"/>
    </row>
    <row r="182" spans="3:12" ht="15" customHeight="1">
      <c r="C182" s="26"/>
      <c r="D182" s="103"/>
      <c r="E182" s="103"/>
      <c r="F182" s="27"/>
      <c r="G182" s="27"/>
      <c r="I182" s="26"/>
      <c r="J182" s="103"/>
      <c r="K182" s="103"/>
      <c r="L182" s="27"/>
    </row>
    <row r="183" spans="3:12" ht="15" customHeight="1">
      <c r="C183" s="26"/>
      <c r="D183" s="103"/>
      <c r="E183" s="103"/>
      <c r="F183" s="27"/>
      <c r="G183" s="27"/>
      <c r="I183" s="26"/>
      <c r="J183" s="103"/>
      <c r="K183" s="103"/>
      <c r="L183" s="27"/>
    </row>
    <row r="184" spans="3:12" ht="15" customHeight="1">
      <c r="C184" s="26"/>
      <c r="D184" s="103"/>
      <c r="E184" s="103"/>
      <c r="F184" s="27"/>
      <c r="G184" s="27"/>
      <c r="I184" s="26"/>
      <c r="J184" s="103"/>
      <c r="K184" s="103"/>
      <c r="L184" s="27"/>
    </row>
    <row r="185" spans="3:12" ht="15" customHeight="1">
      <c r="C185" s="26"/>
      <c r="D185" s="103"/>
      <c r="E185" s="103"/>
      <c r="F185" s="27"/>
      <c r="G185" s="27"/>
      <c r="I185" s="26"/>
      <c r="J185" s="103"/>
      <c r="K185" s="103"/>
      <c r="L185" s="27"/>
    </row>
    <row r="186" spans="3:12" ht="15" customHeight="1">
      <c r="C186" s="26"/>
      <c r="D186" s="103"/>
      <c r="E186" s="103"/>
      <c r="F186" s="27"/>
      <c r="G186" s="27"/>
      <c r="I186" s="26"/>
      <c r="J186" s="103"/>
      <c r="K186" s="103"/>
      <c r="L186" s="27"/>
    </row>
    <row r="187" spans="3:12" ht="15" customHeight="1">
      <c r="C187" s="26"/>
      <c r="D187" s="103"/>
      <c r="E187" s="103"/>
      <c r="F187" s="27"/>
      <c r="G187" s="27"/>
      <c r="I187" s="26"/>
      <c r="J187" s="103"/>
      <c r="K187" s="103"/>
      <c r="L187" s="27"/>
    </row>
    <row r="188" spans="3:12" ht="15" customHeight="1">
      <c r="C188" s="26"/>
      <c r="D188" s="103"/>
      <c r="E188" s="103"/>
      <c r="F188" s="27"/>
      <c r="G188" s="27"/>
      <c r="I188" s="26"/>
      <c r="J188" s="103"/>
      <c r="K188" s="103"/>
      <c r="L188" s="27"/>
    </row>
    <row r="189" spans="3:12" ht="15" customHeight="1">
      <c r="C189" s="26"/>
      <c r="D189" s="103"/>
      <c r="E189" s="103"/>
      <c r="F189" s="27"/>
      <c r="G189" s="27"/>
      <c r="I189" s="26"/>
      <c r="J189" s="103"/>
      <c r="K189" s="103"/>
      <c r="L189" s="27"/>
    </row>
    <row r="190" spans="3:12" ht="15" customHeight="1">
      <c r="C190" s="26"/>
      <c r="D190" s="103"/>
      <c r="E190" s="103"/>
      <c r="F190" s="27"/>
      <c r="G190" s="27"/>
      <c r="I190" s="26"/>
      <c r="J190" s="103"/>
      <c r="K190" s="103"/>
      <c r="L190" s="27"/>
    </row>
    <row r="191" spans="3:12" ht="15" customHeight="1">
      <c r="C191" s="26"/>
      <c r="D191" s="103"/>
      <c r="E191" s="103"/>
      <c r="F191" s="27"/>
      <c r="G191" s="27"/>
      <c r="I191" s="26"/>
      <c r="J191" s="103"/>
      <c r="K191" s="103"/>
      <c r="L191" s="27"/>
    </row>
    <row r="192" spans="3:12" ht="15" customHeight="1">
      <c r="C192" s="26"/>
      <c r="D192" s="103"/>
      <c r="E192" s="103"/>
      <c r="F192" s="27"/>
      <c r="G192" s="27"/>
      <c r="I192" s="26"/>
      <c r="J192" s="103"/>
      <c r="K192" s="103"/>
      <c r="L192" s="27"/>
    </row>
    <row r="193" spans="3:12" ht="15" customHeight="1">
      <c r="C193" s="26"/>
      <c r="D193" s="103"/>
      <c r="E193" s="103"/>
      <c r="F193" s="27"/>
      <c r="G193" s="27"/>
      <c r="I193" s="26"/>
      <c r="J193" s="103"/>
      <c r="K193" s="103"/>
      <c r="L193" s="27"/>
    </row>
    <row r="194" spans="3:12" ht="15" customHeight="1">
      <c r="C194" s="26"/>
      <c r="D194" s="103"/>
      <c r="E194" s="103"/>
      <c r="F194" s="27"/>
      <c r="G194" s="27"/>
      <c r="I194" s="26"/>
      <c r="J194" s="103"/>
      <c r="K194" s="103"/>
      <c r="L194" s="27"/>
    </row>
    <row r="195" spans="3:12" ht="15" customHeight="1">
      <c r="C195" s="26"/>
      <c r="D195" s="103"/>
      <c r="E195" s="103"/>
      <c r="F195" s="27"/>
      <c r="I195" s="26"/>
      <c r="J195" s="103"/>
      <c r="K195" s="103"/>
      <c r="L195" s="27"/>
    </row>
    <row r="196" spans="3:12" ht="15" customHeight="1">
      <c r="C196" s="25"/>
      <c r="D196" s="25"/>
      <c r="E196" s="25"/>
      <c r="F196" s="25"/>
      <c r="I196" s="26"/>
      <c r="J196" s="103"/>
      <c r="K196" s="103"/>
      <c r="L196" s="27"/>
    </row>
    <row r="197" spans="9:12" ht="15" customHeight="1">
      <c r="I197" s="26"/>
      <c r="J197" s="103"/>
      <c r="K197" s="103"/>
      <c r="L197" s="27"/>
    </row>
    <row r="198" spans="9:12" ht="15" customHeight="1">
      <c r="I198" s="26"/>
      <c r="J198" s="103"/>
      <c r="K198" s="103"/>
      <c r="L198" s="27"/>
    </row>
    <row r="199" spans="9:12" ht="15" customHeight="1">
      <c r="I199" s="26"/>
      <c r="J199" s="103"/>
      <c r="K199" s="103"/>
      <c r="L199" s="27"/>
    </row>
    <row r="200" spans="9:12" ht="15" customHeight="1">
      <c r="I200" s="25"/>
      <c r="J200" s="25"/>
      <c r="K200" s="25"/>
      <c r="L200" s="25"/>
    </row>
  </sheetData>
  <sheetProtection/>
  <mergeCells count="4">
    <mergeCell ref="B1:C4"/>
    <mergeCell ref="H1:I4"/>
    <mergeCell ref="B5:F7"/>
    <mergeCell ref="H5:L7"/>
  </mergeCells>
  <conditionalFormatting sqref="F68:F72 F9:F65">
    <cfRule type="iconSet" priority="5" dxfId="0">
      <iconSet iconSet="3Arrows" showValue="0">
        <cfvo type="percent" val="0"/>
        <cfvo gte="0" type="num" val="0"/>
        <cfvo type="num" val="1"/>
      </iconSet>
    </cfRule>
  </conditionalFormatting>
  <conditionalFormatting sqref="F73">
    <cfRule type="iconSet" priority="4" dxfId="0">
      <iconSet iconSet="3Arrows" showValue="0">
        <cfvo type="percent" val="0"/>
        <cfvo gte="0" type="num" val="0"/>
        <cfvo type="num" val="1"/>
      </iconSet>
    </cfRule>
  </conditionalFormatting>
  <conditionalFormatting sqref="L67">
    <cfRule type="iconSet" priority="2" dxfId="0">
      <iconSet iconSet="3Arrows" showValue="0">
        <cfvo type="percent" val="0"/>
        <cfvo gte="0" type="num" val="0"/>
        <cfvo type="num" val="1"/>
      </iconSet>
    </cfRule>
  </conditionalFormatting>
  <conditionalFormatting sqref="F67">
    <cfRule type="iconSet" priority="1" dxfId="0">
      <iconSet iconSet="3Arrows" showValue="0">
        <cfvo type="percent" val="0"/>
        <cfvo gte="0" type="num" val="0"/>
        <cfvo type="num" val="1"/>
      </iconSet>
    </cfRule>
  </conditionalFormatting>
  <conditionalFormatting sqref="L9:L62">
    <cfRule type="iconSet" priority="6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B1:M19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30.7109375" style="30" customWidth="1"/>
    <col min="4" max="6" width="8.7109375" style="30" customWidth="1"/>
    <col min="7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7" ht="15.75" customHeight="1">
      <c r="B5" s="622" t="s">
        <v>75</v>
      </c>
      <c r="C5" s="623"/>
      <c r="D5" s="623"/>
      <c r="E5" s="623"/>
      <c r="F5" s="624"/>
      <c r="G5" s="33"/>
    </row>
    <row r="6" spans="2:7" ht="15.75" customHeight="1">
      <c r="B6" s="625"/>
      <c r="C6" s="626"/>
      <c r="D6" s="626"/>
      <c r="E6" s="626"/>
      <c r="F6" s="627"/>
      <c r="G6" s="33"/>
    </row>
    <row r="7" spans="2:12" ht="15.75" customHeight="1" thickBot="1">
      <c r="B7" s="628"/>
      <c r="C7" s="629"/>
      <c r="D7" s="629"/>
      <c r="E7" s="629"/>
      <c r="F7" s="630"/>
      <c r="G7" s="33"/>
      <c r="L7" s="54"/>
    </row>
    <row r="8" spans="2:13" ht="15.75" customHeight="1" thickBot="1">
      <c r="B8" s="411" t="s">
        <v>16</v>
      </c>
      <c r="C8" s="412" t="s">
        <v>43</v>
      </c>
      <c r="D8" s="413" t="s">
        <v>103</v>
      </c>
      <c r="E8" s="415" t="s">
        <v>102</v>
      </c>
      <c r="F8" s="416" t="s">
        <v>98</v>
      </c>
      <c r="G8" s="148"/>
      <c r="I8" s="148"/>
      <c r="K8" s="36"/>
      <c r="L8" s="36"/>
      <c r="M8" s="55"/>
    </row>
    <row r="9" spans="2:13" ht="15.75" customHeight="1">
      <c r="B9" s="155">
        <v>1</v>
      </c>
      <c r="C9" s="110" t="s">
        <v>173</v>
      </c>
      <c r="D9" s="526" t="s">
        <v>175</v>
      </c>
      <c r="E9" s="526" t="s">
        <v>175</v>
      </c>
      <c r="F9" s="390">
        <f aca="true" t="shared" si="0" ref="F9:F40">IF(D9&gt;E9,1,0)</f>
        <v>0</v>
      </c>
      <c r="G9" s="27"/>
      <c r="K9" s="38"/>
      <c r="L9" s="38"/>
      <c r="M9" s="151"/>
    </row>
    <row r="10" spans="2:13" ht="15.75" customHeight="1">
      <c r="B10" s="156">
        <v>2</v>
      </c>
      <c r="C10" s="12" t="s">
        <v>173</v>
      </c>
      <c r="D10" s="521" t="s">
        <v>175</v>
      </c>
      <c r="E10" s="521" t="s">
        <v>175</v>
      </c>
      <c r="F10" s="269">
        <f t="shared" si="0"/>
        <v>0</v>
      </c>
      <c r="G10" s="27"/>
      <c r="M10" s="151"/>
    </row>
    <row r="11" spans="2:13" ht="15.75" customHeight="1">
      <c r="B11" s="156">
        <v>3</v>
      </c>
      <c r="C11" s="12" t="s">
        <v>173</v>
      </c>
      <c r="D11" s="521" t="s">
        <v>175</v>
      </c>
      <c r="E11" s="521" t="s">
        <v>175</v>
      </c>
      <c r="F11" s="269">
        <f t="shared" si="0"/>
        <v>0</v>
      </c>
      <c r="G11" s="27"/>
      <c r="M11" s="151"/>
    </row>
    <row r="12" spans="2:13" ht="15.75" customHeight="1">
      <c r="B12" s="156">
        <v>4</v>
      </c>
      <c r="C12" s="12" t="s">
        <v>173</v>
      </c>
      <c r="D12" s="521" t="s">
        <v>175</v>
      </c>
      <c r="E12" s="521" t="s">
        <v>175</v>
      </c>
      <c r="F12" s="269">
        <f t="shared" si="0"/>
        <v>0</v>
      </c>
      <c r="G12" s="27"/>
      <c r="K12" s="38"/>
      <c r="L12" s="38"/>
      <c r="M12" s="151"/>
    </row>
    <row r="13" spans="2:13" ht="15.75" customHeight="1">
      <c r="B13" s="156">
        <v>5</v>
      </c>
      <c r="C13" s="12" t="s">
        <v>173</v>
      </c>
      <c r="D13" s="521" t="s">
        <v>175</v>
      </c>
      <c r="E13" s="521" t="s">
        <v>175</v>
      </c>
      <c r="F13" s="269">
        <f t="shared" si="0"/>
        <v>0</v>
      </c>
      <c r="G13" s="27"/>
      <c r="M13" s="151"/>
    </row>
    <row r="14" spans="2:13" ht="15.75" customHeight="1">
      <c r="B14" s="156">
        <v>6</v>
      </c>
      <c r="C14" s="12" t="s">
        <v>173</v>
      </c>
      <c r="D14" s="521" t="s">
        <v>175</v>
      </c>
      <c r="E14" s="521" t="s">
        <v>175</v>
      </c>
      <c r="F14" s="269">
        <f t="shared" si="0"/>
        <v>0</v>
      </c>
      <c r="G14" s="27"/>
      <c r="M14" s="151"/>
    </row>
    <row r="15" spans="2:13" ht="15.75" customHeight="1">
      <c r="B15" s="156">
        <v>7</v>
      </c>
      <c r="C15" s="12" t="s">
        <v>173</v>
      </c>
      <c r="D15" s="521" t="s">
        <v>175</v>
      </c>
      <c r="E15" s="521" t="s">
        <v>175</v>
      </c>
      <c r="F15" s="269">
        <f t="shared" si="0"/>
        <v>0</v>
      </c>
      <c r="G15" s="27"/>
      <c r="K15" s="38"/>
      <c r="L15" s="38"/>
      <c r="M15" s="151"/>
    </row>
    <row r="16" spans="2:13" ht="15.75" customHeight="1">
      <c r="B16" s="156">
        <v>8</v>
      </c>
      <c r="C16" s="12" t="s">
        <v>173</v>
      </c>
      <c r="D16" s="521" t="s">
        <v>175</v>
      </c>
      <c r="E16" s="521" t="s">
        <v>175</v>
      </c>
      <c r="F16" s="269">
        <f t="shared" si="0"/>
        <v>0</v>
      </c>
      <c r="G16" s="27"/>
      <c r="M16" s="151"/>
    </row>
    <row r="17" spans="2:13" ht="15.75" customHeight="1">
      <c r="B17" s="156">
        <v>9</v>
      </c>
      <c r="C17" s="12" t="s">
        <v>173</v>
      </c>
      <c r="D17" s="521" t="s">
        <v>175</v>
      </c>
      <c r="E17" s="521" t="s">
        <v>175</v>
      </c>
      <c r="F17" s="269">
        <f t="shared" si="0"/>
        <v>0</v>
      </c>
      <c r="G17" s="27"/>
      <c r="M17" s="151"/>
    </row>
    <row r="18" spans="2:13" ht="15.75" customHeight="1">
      <c r="B18" s="156">
        <v>10</v>
      </c>
      <c r="C18" s="12" t="s">
        <v>173</v>
      </c>
      <c r="D18" s="521" t="s">
        <v>175</v>
      </c>
      <c r="E18" s="521" t="s">
        <v>175</v>
      </c>
      <c r="F18" s="269">
        <f t="shared" si="0"/>
        <v>0</v>
      </c>
      <c r="G18" s="27"/>
      <c r="K18" s="38"/>
      <c r="L18" s="38"/>
      <c r="M18" s="151"/>
    </row>
    <row r="19" spans="2:13" ht="15.75" customHeight="1">
      <c r="B19" s="156">
        <v>11</v>
      </c>
      <c r="C19" s="12" t="s">
        <v>173</v>
      </c>
      <c r="D19" s="521" t="s">
        <v>175</v>
      </c>
      <c r="E19" s="521" t="s">
        <v>175</v>
      </c>
      <c r="F19" s="269">
        <f t="shared" si="0"/>
        <v>0</v>
      </c>
      <c r="G19" s="27"/>
      <c r="M19" s="151"/>
    </row>
    <row r="20" spans="2:13" ht="15.75" customHeight="1">
      <c r="B20" s="156">
        <v>12</v>
      </c>
      <c r="C20" s="12" t="s">
        <v>173</v>
      </c>
      <c r="D20" s="521" t="s">
        <v>175</v>
      </c>
      <c r="E20" s="521" t="s">
        <v>175</v>
      </c>
      <c r="F20" s="269">
        <f t="shared" si="0"/>
        <v>0</v>
      </c>
      <c r="G20" s="27"/>
      <c r="M20" s="151"/>
    </row>
    <row r="21" spans="2:13" ht="15.75" customHeight="1">
      <c r="B21" s="156">
        <v>13</v>
      </c>
      <c r="C21" s="12" t="s">
        <v>173</v>
      </c>
      <c r="D21" s="521" t="s">
        <v>175</v>
      </c>
      <c r="E21" s="521" t="s">
        <v>175</v>
      </c>
      <c r="F21" s="269">
        <f t="shared" si="0"/>
        <v>0</v>
      </c>
      <c r="G21" s="27"/>
      <c r="K21" s="38"/>
      <c r="L21" s="38"/>
      <c r="M21" s="151"/>
    </row>
    <row r="22" spans="2:7" ht="15.75" customHeight="1">
      <c r="B22" s="156">
        <v>14</v>
      </c>
      <c r="C22" s="12" t="s">
        <v>173</v>
      </c>
      <c r="D22" s="521" t="s">
        <v>175</v>
      </c>
      <c r="E22" s="521" t="s">
        <v>175</v>
      </c>
      <c r="F22" s="269">
        <f t="shared" si="0"/>
        <v>0</v>
      </c>
      <c r="G22" s="27"/>
    </row>
    <row r="23" spans="2:7" ht="15.75" customHeight="1">
      <c r="B23" s="156">
        <v>15</v>
      </c>
      <c r="C23" s="12" t="s">
        <v>173</v>
      </c>
      <c r="D23" s="521" t="s">
        <v>175</v>
      </c>
      <c r="E23" s="521" t="s">
        <v>175</v>
      </c>
      <c r="F23" s="269">
        <f t="shared" si="0"/>
        <v>0</v>
      </c>
      <c r="G23" s="27"/>
    </row>
    <row r="24" spans="2:7" ht="15.75" customHeight="1">
      <c r="B24" s="156">
        <v>16</v>
      </c>
      <c r="C24" s="12" t="s">
        <v>173</v>
      </c>
      <c r="D24" s="521" t="s">
        <v>175</v>
      </c>
      <c r="E24" s="521" t="s">
        <v>175</v>
      </c>
      <c r="F24" s="269">
        <f t="shared" si="0"/>
        <v>0</v>
      </c>
      <c r="G24" s="27"/>
    </row>
    <row r="25" spans="2:12" ht="15.75" customHeight="1">
      <c r="B25" s="156">
        <v>17</v>
      </c>
      <c r="C25" s="12" t="s">
        <v>173</v>
      </c>
      <c r="D25" s="521" t="s">
        <v>175</v>
      </c>
      <c r="E25" s="521" t="s">
        <v>175</v>
      </c>
      <c r="F25" s="269">
        <f t="shared" si="0"/>
        <v>0</v>
      </c>
      <c r="G25" s="27"/>
      <c r="J25" s="66"/>
      <c r="K25" s="66"/>
      <c r="L25" s="66"/>
    </row>
    <row r="26" spans="2:7" ht="15.75" customHeight="1">
      <c r="B26" s="156">
        <v>18</v>
      </c>
      <c r="C26" s="12" t="s">
        <v>173</v>
      </c>
      <c r="D26" s="521" t="s">
        <v>175</v>
      </c>
      <c r="E26" s="521" t="s">
        <v>175</v>
      </c>
      <c r="F26" s="269">
        <f t="shared" si="0"/>
        <v>0</v>
      </c>
      <c r="G26" s="27"/>
    </row>
    <row r="27" spans="2:13" ht="15.75" customHeight="1">
      <c r="B27" s="156">
        <v>19</v>
      </c>
      <c r="C27" s="12" t="s">
        <v>173</v>
      </c>
      <c r="D27" s="521" t="s">
        <v>175</v>
      </c>
      <c r="E27" s="521" t="s">
        <v>175</v>
      </c>
      <c r="F27" s="269">
        <f t="shared" si="0"/>
        <v>0</v>
      </c>
      <c r="G27" s="27"/>
      <c r="J27" s="67"/>
      <c r="K27" s="67"/>
      <c r="L27" s="67"/>
      <c r="M27" s="67"/>
    </row>
    <row r="28" spans="2:13" ht="15.75" customHeight="1">
      <c r="B28" s="156">
        <v>20</v>
      </c>
      <c r="C28" s="12" t="s">
        <v>173</v>
      </c>
      <c r="D28" s="521" t="s">
        <v>175</v>
      </c>
      <c r="E28" s="521" t="s">
        <v>175</v>
      </c>
      <c r="F28" s="269">
        <f t="shared" si="0"/>
        <v>0</v>
      </c>
      <c r="G28" s="27"/>
      <c r="J28" s="86"/>
      <c r="K28" s="68"/>
      <c r="L28" s="68"/>
      <c r="M28" s="86"/>
    </row>
    <row r="29" spans="2:13" ht="15.75" customHeight="1">
      <c r="B29" s="156">
        <v>21</v>
      </c>
      <c r="C29" s="12" t="s">
        <v>173</v>
      </c>
      <c r="D29" s="521" t="s">
        <v>175</v>
      </c>
      <c r="E29" s="521" t="s">
        <v>175</v>
      </c>
      <c r="F29" s="269">
        <f t="shared" si="0"/>
        <v>0</v>
      </c>
      <c r="G29" s="27"/>
      <c r="J29" s="86"/>
      <c r="K29" s="68"/>
      <c r="L29" s="68"/>
      <c r="M29" s="86"/>
    </row>
    <row r="30" spans="2:13" ht="15.75" customHeight="1">
      <c r="B30" s="156">
        <v>22</v>
      </c>
      <c r="C30" s="12" t="s">
        <v>173</v>
      </c>
      <c r="D30" s="521" t="s">
        <v>175</v>
      </c>
      <c r="E30" s="521" t="s">
        <v>175</v>
      </c>
      <c r="F30" s="269">
        <f t="shared" si="0"/>
        <v>0</v>
      </c>
      <c r="G30" s="27"/>
      <c r="J30" s="88"/>
      <c r="K30" s="201"/>
      <c r="L30" s="201"/>
      <c r="M30" s="86"/>
    </row>
    <row r="31" spans="2:13" ht="15.75" customHeight="1">
      <c r="B31" s="156">
        <v>23</v>
      </c>
      <c r="C31" s="12" t="s">
        <v>173</v>
      </c>
      <c r="D31" s="521" t="s">
        <v>175</v>
      </c>
      <c r="E31" s="521" t="s">
        <v>175</v>
      </c>
      <c r="F31" s="269">
        <f t="shared" si="0"/>
        <v>0</v>
      </c>
      <c r="G31" s="27"/>
      <c r="J31" s="86"/>
      <c r="K31" s="201"/>
      <c r="L31" s="201"/>
      <c r="M31" s="86"/>
    </row>
    <row r="32" spans="2:13" ht="15.75" customHeight="1">
      <c r="B32" s="156">
        <v>24</v>
      </c>
      <c r="C32" s="12" t="s">
        <v>173</v>
      </c>
      <c r="D32" s="521" t="s">
        <v>175</v>
      </c>
      <c r="E32" s="521" t="s">
        <v>175</v>
      </c>
      <c r="F32" s="269">
        <f t="shared" si="0"/>
        <v>0</v>
      </c>
      <c r="G32" s="27"/>
      <c r="J32" s="86"/>
      <c r="K32" s="69"/>
      <c r="L32" s="89"/>
      <c r="M32" s="86"/>
    </row>
    <row r="33" spans="2:13" ht="15.75" customHeight="1">
      <c r="B33" s="156">
        <v>25</v>
      </c>
      <c r="C33" s="12" t="s">
        <v>173</v>
      </c>
      <c r="D33" s="521" t="s">
        <v>175</v>
      </c>
      <c r="E33" s="521" t="s">
        <v>175</v>
      </c>
      <c r="F33" s="269">
        <f t="shared" si="0"/>
        <v>0</v>
      </c>
      <c r="G33" s="27"/>
      <c r="J33" s="25"/>
      <c r="K33" s="26"/>
      <c r="L33" s="97"/>
      <c r="M33" s="25"/>
    </row>
    <row r="34" spans="2:13" ht="15.75" customHeight="1">
      <c r="B34" s="156">
        <v>26</v>
      </c>
      <c r="C34" s="12" t="s">
        <v>173</v>
      </c>
      <c r="D34" s="521" t="s">
        <v>175</v>
      </c>
      <c r="E34" s="521" t="s">
        <v>175</v>
      </c>
      <c r="F34" s="269">
        <f t="shared" si="0"/>
        <v>0</v>
      </c>
      <c r="G34" s="27"/>
      <c r="J34" s="25"/>
      <c r="K34" s="26"/>
      <c r="L34" s="97"/>
      <c r="M34" s="25"/>
    </row>
    <row r="35" spans="2:13" ht="15.75" customHeight="1">
      <c r="B35" s="156">
        <v>27</v>
      </c>
      <c r="C35" s="12" t="s">
        <v>173</v>
      </c>
      <c r="D35" s="521" t="s">
        <v>175</v>
      </c>
      <c r="E35" s="521" t="s">
        <v>175</v>
      </c>
      <c r="F35" s="269">
        <f t="shared" si="0"/>
        <v>0</v>
      </c>
      <c r="G35" s="27"/>
      <c r="J35" s="25"/>
      <c r="K35" s="26"/>
      <c r="L35" s="97"/>
      <c r="M35" s="25"/>
    </row>
    <row r="36" spans="2:13" ht="15.75" customHeight="1">
      <c r="B36" s="156">
        <v>28</v>
      </c>
      <c r="C36" s="12" t="s">
        <v>173</v>
      </c>
      <c r="D36" s="521" t="s">
        <v>175</v>
      </c>
      <c r="E36" s="521" t="s">
        <v>175</v>
      </c>
      <c r="F36" s="269">
        <f t="shared" si="0"/>
        <v>0</v>
      </c>
      <c r="G36" s="27"/>
      <c r="J36" s="25"/>
      <c r="K36" s="26"/>
      <c r="L36" s="97"/>
      <c r="M36" s="25"/>
    </row>
    <row r="37" spans="2:13" ht="15.75" customHeight="1">
      <c r="B37" s="156">
        <v>29</v>
      </c>
      <c r="C37" s="12" t="s">
        <v>173</v>
      </c>
      <c r="D37" s="521" t="s">
        <v>175</v>
      </c>
      <c r="E37" s="521" t="s">
        <v>175</v>
      </c>
      <c r="F37" s="269">
        <f t="shared" si="0"/>
        <v>0</v>
      </c>
      <c r="G37" s="27"/>
      <c r="J37" s="25"/>
      <c r="K37" s="26"/>
      <c r="L37" s="97"/>
      <c r="M37" s="25"/>
    </row>
    <row r="38" spans="2:13" ht="15.75" customHeight="1">
      <c r="B38" s="156">
        <v>30</v>
      </c>
      <c r="C38" s="12" t="s">
        <v>173</v>
      </c>
      <c r="D38" s="521" t="s">
        <v>175</v>
      </c>
      <c r="E38" s="521" t="s">
        <v>175</v>
      </c>
      <c r="F38" s="269">
        <f t="shared" si="0"/>
        <v>0</v>
      </c>
      <c r="G38" s="27"/>
      <c r="J38" s="25"/>
      <c r="K38" s="26"/>
      <c r="L38" s="97"/>
      <c r="M38" s="25"/>
    </row>
    <row r="39" spans="2:13" ht="15.75" customHeight="1">
      <c r="B39" s="156">
        <v>31</v>
      </c>
      <c r="C39" s="12" t="s">
        <v>173</v>
      </c>
      <c r="D39" s="521" t="s">
        <v>175</v>
      </c>
      <c r="E39" s="521" t="s">
        <v>175</v>
      </c>
      <c r="F39" s="269">
        <f t="shared" si="0"/>
        <v>0</v>
      </c>
      <c r="G39" s="27"/>
      <c r="J39" s="25"/>
      <c r="K39" s="26"/>
      <c r="L39" s="97"/>
      <c r="M39" s="25"/>
    </row>
    <row r="40" spans="2:13" ht="15.75" customHeight="1">
      <c r="B40" s="156">
        <v>32</v>
      </c>
      <c r="C40" s="12" t="s">
        <v>173</v>
      </c>
      <c r="D40" s="521" t="s">
        <v>175</v>
      </c>
      <c r="E40" s="521" t="s">
        <v>175</v>
      </c>
      <c r="F40" s="269">
        <f t="shared" si="0"/>
        <v>0</v>
      </c>
      <c r="G40" s="27"/>
      <c r="J40" s="25"/>
      <c r="K40" s="70"/>
      <c r="L40" s="79"/>
      <c r="M40" s="80"/>
    </row>
    <row r="41" spans="2:13" ht="15.75" customHeight="1">
      <c r="B41" s="156">
        <v>33</v>
      </c>
      <c r="C41" s="12" t="s">
        <v>173</v>
      </c>
      <c r="D41" s="521" t="s">
        <v>175</v>
      </c>
      <c r="E41" s="521" t="s">
        <v>175</v>
      </c>
      <c r="F41" s="269">
        <f aca="true" t="shared" si="1" ref="F41:F69">IF(D41&gt;E41,1,0)</f>
        <v>0</v>
      </c>
      <c r="G41" s="27"/>
      <c r="J41" s="25"/>
      <c r="K41" s="70"/>
      <c r="L41" s="79"/>
      <c r="M41" s="80"/>
    </row>
    <row r="42" spans="2:13" ht="15.75" customHeight="1">
      <c r="B42" s="156">
        <v>34</v>
      </c>
      <c r="C42" s="12" t="s">
        <v>173</v>
      </c>
      <c r="D42" s="521" t="s">
        <v>175</v>
      </c>
      <c r="E42" s="521" t="s">
        <v>175</v>
      </c>
      <c r="F42" s="269">
        <f t="shared" si="1"/>
        <v>0</v>
      </c>
      <c r="G42" s="27"/>
      <c r="J42" s="25"/>
      <c r="K42" s="70"/>
      <c r="L42" s="79"/>
      <c r="M42" s="80"/>
    </row>
    <row r="43" spans="2:13" ht="15.75" customHeight="1">
      <c r="B43" s="156">
        <v>35</v>
      </c>
      <c r="C43" s="12" t="s">
        <v>173</v>
      </c>
      <c r="D43" s="521" t="s">
        <v>175</v>
      </c>
      <c r="E43" s="521" t="s">
        <v>175</v>
      </c>
      <c r="F43" s="269">
        <f t="shared" si="1"/>
        <v>0</v>
      </c>
      <c r="G43" s="27"/>
      <c r="J43" s="25"/>
      <c r="K43" s="26"/>
      <c r="L43" s="97"/>
      <c r="M43" s="25"/>
    </row>
    <row r="44" spans="2:13" ht="15.75" customHeight="1">
      <c r="B44" s="156">
        <v>36</v>
      </c>
      <c r="C44" s="12" t="s">
        <v>173</v>
      </c>
      <c r="D44" s="521" t="s">
        <v>175</v>
      </c>
      <c r="E44" s="521" t="s">
        <v>175</v>
      </c>
      <c r="F44" s="269">
        <f t="shared" si="1"/>
        <v>0</v>
      </c>
      <c r="G44" s="27"/>
      <c r="J44" s="25"/>
      <c r="K44" s="26"/>
      <c r="L44" s="97"/>
      <c r="M44" s="25"/>
    </row>
    <row r="45" spans="2:7" ht="15.75" customHeight="1">
      <c r="B45" s="156">
        <v>37</v>
      </c>
      <c r="C45" s="12" t="s">
        <v>173</v>
      </c>
      <c r="D45" s="521" t="s">
        <v>175</v>
      </c>
      <c r="E45" s="521" t="s">
        <v>175</v>
      </c>
      <c r="F45" s="269">
        <f t="shared" si="1"/>
        <v>0</v>
      </c>
      <c r="G45" s="27"/>
    </row>
    <row r="46" spans="2:11" ht="15.75" customHeight="1">
      <c r="B46" s="156">
        <v>38</v>
      </c>
      <c r="C46" s="12" t="s">
        <v>173</v>
      </c>
      <c r="D46" s="521" t="s">
        <v>175</v>
      </c>
      <c r="E46" s="521" t="s">
        <v>175</v>
      </c>
      <c r="F46" s="269">
        <f t="shared" si="1"/>
        <v>0</v>
      </c>
      <c r="G46" s="27"/>
      <c r="K46" s="38"/>
    </row>
    <row r="47" spans="2:7" ht="15.75" customHeight="1">
      <c r="B47" s="156">
        <v>39</v>
      </c>
      <c r="C47" s="12" t="s">
        <v>173</v>
      </c>
      <c r="D47" s="521" t="s">
        <v>175</v>
      </c>
      <c r="E47" s="521" t="s">
        <v>175</v>
      </c>
      <c r="F47" s="269">
        <f t="shared" si="1"/>
        <v>0</v>
      </c>
      <c r="G47" s="27"/>
    </row>
    <row r="48" spans="2:7" ht="15.75" customHeight="1">
      <c r="B48" s="156">
        <v>40</v>
      </c>
      <c r="C48" s="12" t="s">
        <v>173</v>
      </c>
      <c r="D48" s="521" t="s">
        <v>175</v>
      </c>
      <c r="E48" s="521" t="s">
        <v>175</v>
      </c>
      <c r="F48" s="269">
        <f t="shared" si="1"/>
        <v>0</v>
      </c>
      <c r="G48" s="27"/>
    </row>
    <row r="49" spans="2:11" ht="15.75" customHeight="1">
      <c r="B49" s="156">
        <v>41</v>
      </c>
      <c r="C49" s="12" t="s">
        <v>173</v>
      </c>
      <c r="D49" s="521" t="s">
        <v>175</v>
      </c>
      <c r="E49" s="521" t="s">
        <v>175</v>
      </c>
      <c r="F49" s="269">
        <f t="shared" si="1"/>
        <v>0</v>
      </c>
      <c r="G49" s="27"/>
      <c r="K49" s="38"/>
    </row>
    <row r="50" spans="2:7" ht="15.75" customHeight="1">
      <c r="B50" s="156">
        <v>42</v>
      </c>
      <c r="C50" s="12" t="s">
        <v>173</v>
      </c>
      <c r="D50" s="521" t="s">
        <v>175</v>
      </c>
      <c r="E50" s="521" t="s">
        <v>175</v>
      </c>
      <c r="F50" s="269">
        <f t="shared" si="1"/>
        <v>0</v>
      </c>
      <c r="G50" s="27"/>
    </row>
    <row r="51" spans="2:7" ht="15.75" customHeight="1">
      <c r="B51" s="156">
        <v>43</v>
      </c>
      <c r="C51" s="12" t="s">
        <v>173</v>
      </c>
      <c r="D51" s="521" t="s">
        <v>175</v>
      </c>
      <c r="E51" s="521" t="s">
        <v>175</v>
      </c>
      <c r="F51" s="269">
        <f t="shared" si="1"/>
        <v>0</v>
      </c>
      <c r="G51" s="27"/>
    </row>
    <row r="52" spans="2:7" ht="15.75" customHeight="1">
      <c r="B52" s="156">
        <v>44</v>
      </c>
      <c r="C52" s="12" t="s">
        <v>173</v>
      </c>
      <c r="D52" s="521" t="s">
        <v>175</v>
      </c>
      <c r="E52" s="521" t="s">
        <v>175</v>
      </c>
      <c r="F52" s="269">
        <f t="shared" si="1"/>
        <v>0</v>
      </c>
      <c r="G52" s="27"/>
    </row>
    <row r="53" spans="2:7" ht="15.75" customHeight="1">
      <c r="B53" s="156">
        <v>45</v>
      </c>
      <c r="C53" s="12" t="s">
        <v>173</v>
      </c>
      <c r="D53" s="521" t="s">
        <v>175</v>
      </c>
      <c r="E53" s="521" t="s">
        <v>175</v>
      </c>
      <c r="F53" s="269">
        <f t="shared" si="1"/>
        <v>0</v>
      </c>
      <c r="G53" s="27"/>
    </row>
    <row r="54" spans="2:7" ht="15.75" customHeight="1">
      <c r="B54" s="156">
        <v>46</v>
      </c>
      <c r="C54" s="12" t="s">
        <v>173</v>
      </c>
      <c r="D54" s="521" t="s">
        <v>175</v>
      </c>
      <c r="E54" s="521" t="s">
        <v>175</v>
      </c>
      <c r="F54" s="269">
        <f t="shared" si="1"/>
        <v>0</v>
      </c>
      <c r="G54" s="27"/>
    </row>
    <row r="55" spans="2:7" ht="15.75" customHeight="1">
      <c r="B55" s="156">
        <v>47</v>
      </c>
      <c r="C55" s="12" t="s">
        <v>173</v>
      </c>
      <c r="D55" s="521" t="s">
        <v>175</v>
      </c>
      <c r="E55" s="521" t="s">
        <v>175</v>
      </c>
      <c r="F55" s="269">
        <f t="shared" si="1"/>
        <v>0</v>
      </c>
      <c r="G55" s="27"/>
    </row>
    <row r="56" spans="2:7" ht="15.75" customHeight="1">
      <c r="B56" s="156">
        <v>48</v>
      </c>
      <c r="C56" s="12" t="s">
        <v>173</v>
      </c>
      <c r="D56" s="521" t="s">
        <v>175</v>
      </c>
      <c r="E56" s="521" t="s">
        <v>175</v>
      </c>
      <c r="F56" s="269">
        <f t="shared" si="1"/>
        <v>0</v>
      </c>
      <c r="G56" s="27"/>
    </row>
    <row r="57" spans="2:7" ht="15.75" customHeight="1">
      <c r="B57" s="156">
        <v>49</v>
      </c>
      <c r="C57" s="12" t="s">
        <v>173</v>
      </c>
      <c r="D57" s="521" t="s">
        <v>175</v>
      </c>
      <c r="E57" s="521" t="s">
        <v>175</v>
      </c>
      <c r="F57" s="269">
        <f t="shared" si="1"/>
        <v>0</v>
      </c>
      <c r="G57" s="27"/>
    </row>
    <row r="58" spans="2:7" ht="15.75" customHeight="1">
      <c r="B58" s="156">
        <v>50</v>
      </c>
      <c r="C58" s="12" t="s">
        <v>173</v>
      </c>
      <c r="D58" s="521" t="s">
        <v>175</v>
      </c>
      <c r="E58" s="521" t="s">
        <v>175</v>
      </c>
      <c r="F58" s="269">
        <f t="shared" si="1"/>
        <v>0</v>
      </c>
      <c r="G58" s="27"/>
    </row>
    <row r="59" spans="2:7" ht="15.75" customHeight="1">
      <c r="B59" s="156">
        <v>51</v>
      </c>
      <c r="C59" s="12" t="s">
        <v>173</v>
      </c>
      <c r="D59" s="521" t="s">
        <v>175</v>
      </c>
      <c r="E59" s="521" t="s">
        <v>175</v>
      </c>
      <c r="F59" s="269">
        <f t="shared" si="1"/>
        <v>0</v>
      </c>
      <c r="G59" s="27"/>
    </row>
    <row r="60" spans="2:7" ht="15.75" customHeight="1">
      <c r="B60" s="156">
        <v>52</v>
      </c>
      <c r="C60" s="184" t="s">
        <v>173</v>
      </c>
      <c r="D60" s="521" t="s">
        <v>175</v>
      </c>
      <c r="E60" s="521" t="s">
        <v>175</v>
      </c>
      <c r="F60" s="269">
        <f t="shared" si="1"/>
        <v>0</v>
      </c>
      <c r="G60" s="27"/>
    </row>
    <row r="61" spans="2:7" ht="15.75" customHeight="1">
      <c r="B61" s="156">
        <v>53</v>
      </c>
      <c r="C61" s="12" t="s">
        <v>173</v>
      </c>
      <c r="D61" s="521" t="s">
        <v>175</v>
      </c>
      <c r="E61" s="521" t="s">
        <v>175</v>
      </c>
      <c r="F61" s="269">
        <f t="shared" si="1"/>
        <v>0</v>
      </c>
      <c r="G61" s="27"/>
    </row>
    <row r="62" spans="2:7" ht="15.75" customHeight="1">
      <c r="B62" s="156">
        <v>54</v>
      </c>
      <c r="C62" s="12" t="s">
        <v>173</v>
      </c>
      <c r="D62" s="521" t="s">
        <v>175</v>
      </c>
      <c r="E62" s="521" t="s">
        <v>175</v>
      </c>
      <c r="F62" s="269">
        <f t="shared" si="1"/>
        <v>0</v>
      </c>
      <c r="G62" s="27"/>
    </row>
    <row r="63" spans="2:7" ht="15.75" customHeight="1">
      <c r="B63" s="156">
        <v>55</v>
      </c>
      <c r="C63" s="12" t="s">
        <v>173</v>
      </c>
      <c r="D63" s="521" t="s">
        <v>175</v>
      </c>
      <c r="E63" s="521" t="s">
        <v>175</v>
      </c>
      <c r="F63" s="269">
        <f t="shared" si="1"/>
        <v>0</v>
      </c>
      <c r="G63" s="27"/>
    </row>
    <row r="64" spans="2:7" ht="15.75" customHeight="1">
      <c r="B64" s="156">
        <v>56</v>
      </c>
      <c r="C64" s="12" t="s">
        <v>173</v>
      </c>
      <c r="D64" s="521" t="s">
        <v>175</v>
      </c>
      <c r="E64" s="521" t="s">
        <v>175</v>
      </c>
      <c r="F64" s="269">
        <f t="shared" si="1"/>
        <v>0</v>
      </c>
      <c r="G64" s="27"/>
    </row>
    <row r="65" spans="2:7" ht="15.75" customHeight="1">
      <c r="B65" s="156">
        <v>57</v>
      </c>
      <c r="C65" s="12" t="s">
        <v>173</v>
      </c>
      <c r="D65" s="521" t="s">
        <v>175</v>
      </c>
      <c r="E65" s="521" t="s">
        <v>175</v>
      </c>
      <c r="F65" s="269">
        <f t="shared" si="1"/>
        <v>0</v>
      </c>
      <c r="G65" s="27"/>
    </row>
    <row r="66" spans="2:7" ht="15.75" customHeight="1">
      <c r="B66" s="203">
        <v>58</v>
      </c>
      <c r="C66" s="12" t="s">
        <v>173</v>
      </c>
      <c r="D66" s="521" t="s">
        <v>175</v>
      </c>
      <c r="E66" s="521" t="s">
        <v>175</v>
      </c>
      <c r="F66" s="269">
        <f t="shared" si="1"/>
        <v>0</v>
      </c>
      <c r="G66" s="27"/>
    </row>
    <row r="67" spans="2:7" ht="15.75" customHeight="1">
      <c r="B67" s="156">
        <v>59</v>
      </c>
      <c r="C67" s="12" t="s">
        <v>173</v>
      </c>
      <c r="D67" s="521" t="s">
        <v>175</v>
      </c>
      <c r="E67" s="521" t="s">
        <v>175</v>
      </c>
      <c r="F67" s="269">
        <f t="shared" si="1"/>
        <v>0</v>
      </c>
      <c r="G67" s="27"/>
    </row>
    <row r="68" spans="2:7" ht="15.75" customHeight="1">
      <c r="B68" s="156">
        <v>60</v>
      </c>
      <c r="C68" s="12" t="s">
        <v>173</v>
      </c>
      <c r="D68" s="521" t="s">
        <v>175</v>
      </c>
      <c r="E68" s="521" t="s">
        <v>175</v>
      </c>
      <c r="F68" s="269">
        <f t="shared" si="1"/>
        <v>0</v>
      </c>
      <c r="G68" s="27"/>
    </row>
    <row r="69" spans="2:7" ht="15.75" customHeight="1">
      <c r="B69" s="268">
        <v>61</v>
      </c>
      <c r="C69" s="12" t="s">
        <v>173</v>
      </c>
      <c r="D69" s="521" t="s">
        <v>175</v>
      </c>
      <c r="E69" s="521" t="s">
        <v>175</v>
      </c>
      <c r="F69" s="269">
        <f t="shared" si="1"/>
        <v>0</v>
      </c>
      <c r="G69" s="27"/>
    </row>
    <row r="70" spans="2:7" ht="15.75" customHeight="1">
      <c r="B70" s="156">
        <v>62</v>
      </c>
      <c r="C70" s="12" t="s">
        <v>173</v>
      </c>
      <c r="D70" s="521" t="s">
        <v>175</v>
      </c>
      <c r="E70" s="521" t="s">
        <v>175</v>
      </c>
      <c r="F70" s="269">
        <f>IF(D70&gt;E70,1,0)</f>
        <v>0</v>
      </c>
      <c r="G70" s="27"/>
    </row>
    <row r="71" spans="2:7" ht="15.75" customHeight="1" thickBot="1">
      <c r="B71" s="414">
        <v>63</v>
      </c>
      <c r="C71" s="187" t="s">
        <v>173</v>
      </c>
      <c r="D71" s="522" t="s">
        <v>175</v>
      </c>
      <c r="E71" s="522" t="s">
        <v>175</v>
      </c>
      <c r="F71" s="270">
        <f>IF(D71&gt;E71,1,0)</f>
        <v>0</v>
      </c>
      <c r="G71" s="27"/>
    </row>
    <row r="72" spans="2:7" ht="15.75" customHeight="1">
      <c r="B72" s="204"/>
      <c r="C72" s="207"/>
      <c r="D72" s="208"/>
      <c r="E72" s="208"/>
      <c r="F72" s="211"/>
      <c r="G72" s="27"/>
    </row>
    <row r="73" spans="2:7" ht="15.75" customHeight="1">
      <c r="B73" s="23"/>
      <c r="C73" s="45" t="s">
        <v>41</v>
      </c>
      <c r="D73" s="109">
        <v>12.947211836040726</v>
      </c>
      <c r="E73" s="93"/>
      <c r="F73" s="24"/>
      <c r="G73" s="27"/>
    </row>
    <row r="74" spans="2:10" ht="15.75" customHeight="1">
      <c r="B74" s="23"/>
      <c r="C74" s="45" t="s">
        <v>108</v>
      </c>
      <c r="D74" s="93">
        <v>12.947211836040726</v>
      </c>
      <c r="E74" s="93">
        <v>11.522631986929403</v>
      </c>
      <c r="F74" s="107">
        <f>IF(D74&gt;E74,1,0)</f>
        <v>1</v>
      </c>
      <c r="G74" s="27"/>
      <c r="H74" s="106"/>
      <c r="I74" s="45"/>
      <c r="J74" s="25"/>
    </row>
    <row r="75" spans="2:10" ht="15.75" customHeight="1">
      <c r="B75" s="23"/>
      <c r="C75" s="34"/>
      <c r="D75" s="108"/>
      <c r="E75" s="108"/>
      <c r="F75" s="72"/>
      <c r="G75" s="27"/>
      <c r="H75" s="97"/>
      <c r="I75" s="25"/>
      <c r="J75" s="25"/>
    </row>
    <row r="76" spans="2:10" ht="15.75" customHeight="1">
      <c r="B76" s="23"/>
      <c r="C76" s="45"/>
      <c r="D76" s="49"/>
      <c r="E76" s="49"/>
      <c r="F76" s="24"/>
      <c r="G76" s="27"/>
      <c r="H76" s="98"/>
      <c r="I76" s="60"/>
      <c r="J76" s="25"/>
    </row>
    <row r="77" spans="2:10" ht="15.75" customHeight="1">
      <c r="B77" s="23"/>
      <c r="C77" s="45"/>
      <c r="D77" s="49"/>
      <c r="E77" s="49"/>
      <c r="F77" s="24"/>
      <c r="G77" s="27"/>
      <c r="H77" s="99"/>
      <c r="I77" s="25"/>
      <c r="J77" s="25"/>
    </row>
    <row r="78" spans="3:10" ht="15.75" customHeight="1">
      <c r="C78" s="26"/>
      <c r="D78" s="103"/>
      <c r="E78" s="103"/>
      <c r="F78" s="27"/>
      <c r="G78" s="27"/>
      <c r="H78" s="99"/>
      <c r="I78" s="60"/>
      <c r="J78" s="25"/>
    </row>
    <row r="79" spans="3:10" ht="15.75" customHeight="1">
      <c r="C79" s="26"/>
      <c r="D79" s="103"/>
      <c r="E79" s="103"/>
      <c r="F79" s="27"/>
      <c r="G79" s="27"/>
      <c r="H79" s="99"/>
      <c r="I79" s="25"/>
      <c r="J79" s="25"/>
    </row>
    <row r="80" spans="3:10" ht="15.75" customHeight="1">
      <c r="C80" s="26"/>
      <c r="D80" s="103"/>
      <c r="E80" s="103"/>
      <c r="F80" s="27"/>
      <c r="G80" s="27"/>
      <c r="H80" s="99"/>
      <c r="I80" s="60"/>
      <c r="J80" s="25"/>
    </row>
    <row r="81" spans="3:10" ht="15.75" customHeight="1">
      <c r="C81" s="26"/>
      <c r="D81" s="103"/>
      <c r="E81" s="103"/>
      <c r="F81" s="27"/>
      <c r="G81" s="27"/>
      <c r="H81" s="99"/>
      <c r="I81" s="25"/>
      <c r="J81" s="25"/>
    </row>
    <row r="82" spans="3:10" ht="15.75" customHeight="1">
      <c r="C82" s="26"/>
      <c r="D82" s="103"/>
      <c r="E82" s="103"/>
      <c r="F82" s="27"/>
      <c r="G82" s="27"/>
      <c r="H82" s="99"/>
      <c r="I82" s="60"/>
      <c r="J82" s="25"/>
    </row>
    <row r="83" spans="3:10" ht="15.75" customHeight="1">
      <c r="C83" s="26"/>
      <c r="D83" s="103"/>
      <c r="E83" s="103"/>
      <c r="F83" s="27"/>
      <c r="G83" s="27"/>
      <c r="H83" s="99"/>
      <c r="I83" s="25"/>
      <c r="J83" s="25"/>
    </row>
    <row r="84" spans="3:10" ht="15.75" customHeight="1">
      <c r="C84" s="26"/>
      <c r="D84" s="103"/>
      <c r="E84" s="103"/>
      <c r="F84" s="27"/>
      <c r="G84" s="27"/>
      <c r="H84" s="99"/>
      <c r="I84" s="60"/>
      <c r="J84" s="25"/>
    </row>
    <row r="85" spans="3:10" ht="15.75" customHeight="1">
      <c r="C85" s="26"/>
      <c r="D85" s="103"/>
      <c r="E85" s="103"/>
      <c r="F85" s="27"/>
      <c r="G85" s="27"/>
      <c r="H85" s="25"/>
      <c r="I85" s="25"/>
      <c r="J85" s="25"/>
    </row>
    <row r="86" spans="3:10" ht="15.75" customHeight="1">
      <c r="C86" s="26"/>
      <c r="D86" s="103"/>
      <c r="E86" s="103"/>
      <c r="F86" s="27"/>
      <c r="G86" s="27"/>
      <c r="H86" s="25"/>
      <c r="I86" s="152"/>
      <c r="J86" s="25"/>
    </row>
    <row r="87" spans="3:10" ht="15.75" customHeight="1">
      <c r="C87" s="26"/>
      <c r="D87" s="103"/>
      <c r="E87" s="103"/>
      <c r="F87" s="27"/>
      <c r="G87" s="27"/>
      <c r="H87" s="25"/>
      <c r="I87" s="25"/>
      <c r="J87" s="25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7" ht="15.75" customHeight="1">
      <c r="C112" s="26"/>
      <c r="D112" s="103"/>
      <c r="E112" s="103"/>
      <c r="F112" s="27"/>
      <c r="G112" s="27"/>
    </row>
    <row r="113" spans="3:7" ht="15.75" customHeight="1">
      <c r="C113" s="26"/>
      <c r="D113" s="103"/>
      <c r="E113" s="103"/>
      <c r="F113" s="27"/>
      <c r="G113" s="27"/>
    </row>
    <row r="114" spans="3:7" ht="15.75" customHeight="1">
      <c r="C114" s="26"/>
      <c r="D114" s="103"/>
      <c r="E114" s="103"/>
      <c r="F114" s="27"/>
      <c r="G114" s="27"/>
    </row>
    <row r="115" spans="3:7" ht="15.75" customHeight="1">
      <c r="C115" s="26"/>
      <c r="D115" s="103"/>
      <c r="E115" s="103"/>
      <c r="F115" s="27"/>
      <c r="G115" s="27"/>
    </row>
    <row r="116" spans="3:7" ht="15.75" customHeight="1">
      <c r="C116" s="26"/>
      <c r="D116" s="103"/>
      <c r="E116" s="103"/>
      <c r="F116" s="27"/>
      <c r="G116" s="27"/>
    </row>
    <row r="117" spans="3:7" ht="15.75" customHeight="1">
      <c r="C117" s="26"/>
      <c r="D117" s="103"/>
      <c r="E117" s="103"/>
      <c r="F117" s="27"/>
      <c r="G117" s="27"/>
    </row>
    <row r="118" spans="3:7" ht="15.75" customHeight="1">
      <c r="C118" s="26"/>
      <c r="D118" s="103"/>
      <c r="E118" s="103"/>
      <c r="F118" s="27"/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.75" customHeight="1">
      <c r="C148" s="26"/>
      <c r="D148" s="103"/>
      <c r="E148" s="103"/>
      <c r="F148" s="27"/>
      <c r="G148" s="27"/>
    </row>
    <row r="149" spans="3:7" ht="15.75" customHeight="1">
      <c r="C149" s="26"/>
      <c r="D149" s="103"/>
      <c r="E149" s="103"/>
      <c r="F149" s="27"/>
      <c r="G149" s="27"/>
    </row>
    <row r="150" spans="3:7" ht="15.75" customHeight="1">
      <c r="C150" s="26"/>
      <c r="D150" s="103"/>
      <c r="E150" s="103"/>
      <c r="F150" s="27"/>
      <c r="G150" s="27"/>
    </row>
    <row r="151" spans="3:7" ht="15.75" customHeight="1">
      <c r="C151" s="26"/>
      <c r="D151" s="103"/>
      <c r="E151" s="103"/>
      <c r="F151" s="27"/>
      <c r="G151" s="27"/>
    </row>
    <row r="152" spans="3:7" ht="15.75" customHeight="1">
      <c r="C152" s="26"/>
      <c r="D152" s="103"/>
      <c r="E152" s="103"/>
      <c r="F152" s="27"/>
      <c r="G152" s="27"/>
    </row>
    <row r="153" spans="3:7" ht="15.75" customHeight="1">
      <c r="C153" s="26"/>
      <c r="D153" s="103"/>
      <c r="E153" s="103"/>
      <c r="F153" s="27"/>
      <c r="G153" s="27"/>
    </row>
    <row r="154" spans="3:7" ht="15.75" customHeight="1">
      <c r="C154" s="26"/>
      <c r="D154" s="103"/>
      <c r="E154" s="103"/>
      <c r="F154" s="27"/>
      <c r="G154" s="27"/>
    </row>
    <row r="155" spans="3:7" ht="15.75" customHeight="1">
      <c r="C155" s="26"/>
      <c r="D155" s="103"/>
      <c r="E155" s="103"/>
      <c r="F155" s="27"/>
      <c r="G155" s="27"/>
    </row>
    <row r="156" spans="3:7" ht="15.75" customHeight="1">
      <c r="C156" s="26"/>
      <c r="D156" s="103"/>
      <c r="E156" s="103"/>
      <c r="F156" s="27"/>
      <c r="G156" s="27"/>
    </row>
    <row r="157" spans="3:7" ht="15.75" customHeight="1">
      <c r="C157" s="26"/>
      <c r="D157" s="103"/>
      <c r="E157" s="103"/>
      <c r="F157" s="27"/>
      <c r="G157" s="27"/>
    </row>
    <row r="158" spans="3:7" ht="15.75" customHeight="1">
      <c r="C158" s="26"/>
      <c r="D158" s="103"/>
      <c r="E158" s="103"/>
      <c r="F158" s="27"/>
      <c r="G158" s="27"/>
    </row>
    <row r="159" spans="3:7" ht="15.75" customHeight="1">
      <c r="C159" s="26"/>
      <c r="D159" s="103"/>
      <c r="E159" s="103"/>
      <c r="F159" s="27"/>
      <c r="G159" s="27"/>
    </row>
    <row r="160" spans="3:7" ht="15.75" customHeight="1">
      <c r="C160" s="26"/>
      <c r="D160" s="103"/>
      <c r="E160" s="103"/>
      <c r="F160" s="27"/>
      <c r="G160" s="27"/>
    </row>
    <row r="161" spans="3:7" ht="15.75" customHeight="1">
      <c r="C161" s="26"/>
      <c r="D161" s="103"/>
      <c r="E161" s="103"/>
      <c r="F161" s="27"/>
      <c r="G161" s="27"/>
    </row>
    <row r="162" spans="3:7" ht="15.75" customHeight="1">
      <c r="C162" s="26"/>
      <c r="D162" s="103"/>
      <c r="E162" s="103"/>
      <c r="F162" s="27"/>
      <c r="G162" s="27"/>
    </row>
    <row r="163" spans="3:7" ht="15.75" customHeight="1">
      <c r="C163" s="26"/>
      <c r="D163" s="103"/>
      <c r="E163" s="103"/>
      <c r="F163" s="27"/>
      <c r="G163" s="27"/>
    </row>
    <row r="164" spans="3:7" ht="15.75" customHeight="1">
      <c r="C164" s="26"/>
      <c r="D164" s="103"/>
      <c r="E164" s="103"/>
      <c r="F164" s="27"/>
      <c r="G164" s="27"/>
    </row>
    <row r="165" spans="3:7" ht="15.75" customHeight="1">
      <c r="C165" s="26"/>
      <c r="D165" s="103"/>
      <c r="E165" s="103"/>
      <c r="F165" s="27"/>
      <c r="G165" s="27"/>
    </row>
    <row r="166" spans="3:7" ht="15.75" customHeight="1">
      <c r="C166" s="26"/>
      <c r="D166" s="103"/>
      <c r="E166" s="103"/>
      <c r="F166" s="27"/>
      <c r="G166" s="27"/>
    </row>
    <row r="167" spans="3:7" ht="15.75" customHeight="1">
      <c r="C167" s="26"/>
      <c r="D167" s="103"/>
      <c r="E167" s="103"/>
      <c r="F167" s="27"/>
      <c r="G167" s="27"/>
    </row>
    <row r="168" spans="3:7" ht="15.75" customHeight="1">
      <c r="C168" s="26"/>
      <c r="D168" s="103"/>
      <c r="E168" s="103"/>
      <c r="F168" s="27"/>
      <c r="G168" s="27"/>
    </row>
    <row r="169" spans="3:7" ht="15.75" customHeight="1">
      <c r="C169" s="26"/>
      <c r="D169" s="103"/>
      <c r="E169" s="103"/>
      <c r="F169" s="27"/>
      <c r="G169" s="27"/>
    </row>
    <row r="170" spans="3:7" ht="15.75" customHeight="1">
      <c r="C170" s="26"/>
      <c r="D170" s="103"/>
      <c r="E170" s="103"/>
      <c r="F170" s="27"/>
      <c r="G170" s="27"/>
    </row>
    <row r="171" spans="3:7" ht="15.75" customHeight="1">
      <c r="C171" s="26"/>
      <c r="D171" s="103"/>
      <c r="E171" s="103"/>
      <c r="F171" s="27"/>
      <c r="G171" s="27"/>
    </row>
    <row r="172" spans="3:7" ht="15.75" customHeight="1">
      <c r="C172" s="26"/>
      <c r="D172" s="103"/>
      <c r="E172" s="103"/>
      <c r="F172" s="27"/>
      <c r="G172" s="27"/>
    </row>
    <row r="173" spans="3:7" ht="15.75" customHeight="1">
      <c r="C173" s="26"/>
      <c r="D173" s="103"/>
      <c r="E173" s="103"/>
      <c r="F173" s="27"/>
      <c r="G173" s="27"/>
    </row>
    <row r="174" spans="3:12" ht="15.75" customHeight="1">
      <c r="C174" s="26"/>
      <c r="D174" s="103"/>
      <c r="E174" s="103"/>
      <c r="F174" s="27"/>
      <c r="G174" s="27"/>
      <c r="I174" s="31"/>
      <c r="J174" s="31"/>
      <c r="K174" s="31"/>
      <c r="L174" s="31"/>
    </row>
    <row r="175" spans="3:12" ht="15.75" customHeight="1">
      <c r="C175" s="26"/>
      <c r="D175" s="103"/>
      <c r="E175" s="103"/>
      <c r="F175" s="27"/>
      <c r="G175" s="27"/>
      <c r="I175" s="32"/>
      <c r="J175" s="31"/>
      <c r="K175" s="31"/>
      <c r="L175" s="153"/>
    </row>
    <row r="176" spans="3:12" ht="15.75" customHeight="1">
      <c r="C176" s="26"/>
      <c r="D176" s="103"/>
      <c r="E176" s="103"/>
      <c r="F176" s="27"/>
      <c r="G176" s="27"/>
      <c r="I176" s="32"/>
      <c r="J176" s="31"/>
      <c r="K176" s="158"/>
      <c r="L176" s="153"/>
    </row>
    <row r="177" spans="3:12" ht="15.75" customHeight="1">
      <c r="C177" s="26"/>
      <c r="D177" s="103"/>
      <c r="E177" s="103"/>
      <c r="F177" s="27"/>
      <c r="G177" s="27"/>
      <c r="I177" s="32"/>
      <c r="J177" s="31"/>
      <c r="K177" s="158"/>
      <c r="L177" s="31"/>
    </row>
    <row r="178" spans="3:7" ht="15.75" customHeight="1">
      <c r="C178" s="26"/>
      <c r="D178" s="103"/>
      <c r="E178" s="103"/>
      <c r="F178" s="27"/>
      <c r="G178" s="27"/>
    </row>
    <row r="179" spans="3:7" ht="15.75" customHeight="1">
      <c r="C179" s="26"/>
      <c r="D179" s="103"/>
      <c r="E179" s="103"/>
      <c r="F179" s="27"/>
      <c r="G179" s="27"/>
    </row>
    <row r="180" spans="3:7" ht="15.75" customHeight="1">
      <c r="C180" s="26"/>
      <c r="D180" s="103"/>
      <c r="E180" s="103"/>
      <c r="F180" s="27"/>
      <c r="G180" s="27"/>
    </row>
    <row r="181" spans="3:7" ht="15.75" customHeight="1">
      <c r="C181" s="26"/>
      <c r="D181" s="103"/>
      <c r="E181" s="103"/>
      <c r="F181" s="27"/>
      <c r="G181" s="27"/>
    </row>
    <row r="182" spans="3:7" ht="15.75" customHeight="1">
      <c r="C182" s="26"/>
      <c r="D182" s="103"/>
      <c r="E182" s="103"/>
      <c r="F182" s="27"/>
      <c r="G182" s="27"/>
    </row>
    <row r="183" spans="3:7" ht="15.75" customHeight="1">
      <c r="C183" s="26"/>
      <c r="D183" s="103"/>
      <c r="E183" s="103"/>
      <c r="F183" s="27"/>
      <c r="G183" s="27"/>
    </row>
    <row r="184" spans="3:7" ht="15.75" customHeight="1">
      <c r="C184" s="26"/>
      <c r="D184" s="103"/>
      <c r="E184" s="103"/>
      <c r="F184" s="27"/>
      <c r="G184" s="27"/>
    </row>
    <row r="185" spans="3:7" ht="15.75" customHeight="1">
      <c r="C185" s="26"/>
      <c r="D185" s="103"/>
      <c r="E185" s="103"/>
      <c r="F185" s="27"/>
      <c r="G185" s="27"/>
    </row>
    <row r="186" spans="3:7" ht="15.75" customHeight="1">
      <c r="C186" s="26"/>
      <c r="D186" s="103"/>
      <c r="E186" s="103"/>
      <c r="F186" s="27"/>
      <c r="G186" s="27"/>
    </row>
    <row r="187" spans="3:7" ht="15.75" customHeight="1">
      <c r="C187" s="26"/>
      <c r="D187" s="103"/>
      <c r="E187" s="103"/>
      <c r="F187" s="27"/>
      <c r="G187" s="27"/>
    </row>
    <row r="188" spans="3:7" ht="15.75" customHeight="1">
      <c r="C188" s="26"/>
      <c r="D188" s="103"/>
      <c r="E188" s="103"/>
      <c r="F188" s="27"/>
      <c r="G188" s="27"/>
    </row>
    <row r="189" spans="3:7" ht="15.75" customHeight="1">
      <c r="C189" s="26"/>
      <c r="D189" s="103"/>
      <c r="E189" s="103"/>
      <c r="F189" s="27"/>
      <c r="G189" s="27"/>
    </row>
    <row r="190" spans="3:7" ht="15" customHeight="1">
      <c r="C190" s="26"/>
      <c r="D190" s="103"/>
      <c r="E190" s="103"/>
      <c r="F190" s="27"/>
      <c r="G190" s="27"/>
    </row>
    <row r="191" spans="3:7" ht="15" customHeight="1">
      <c r="C191" s="26"/>
      <c r="D191" s="103"/>
      <c r="E191" s="103"/>
      <c r="F191" s="27"/>
      <c r="G191" s="27"/>
    </row>
    <row r="192" spans="3:7" ht="15" customHeight="1">
      <c r="C192" s="26"/>
      <c r="D192" s="103"/>
      <c r="E192" s="103"/>
      <c r="F192" s="27"/>
      <c r="G192" s="27"/>
    </row>
    <row r="193" spans="3:7" ht="15" customHeight="1">
      <c r="C193" s="26"/>
      <c r="D193" s="103"/>
      <c r="E193" s="103"/>
      <c r="F193" s="27"/>
      <c r="G193" s="27"/>
    </row>
    <row r="194" spans="3:7" ht="15" customHeight="1">
      <c r="C194" s="26"/>
      <c r="D194" s="103"/>
      <c r="E194" s="103"/>
      <c r="F194" s="27"/>
      <c r="G194" s="27"/>
    </row>
    <row r="195" spans="3:7" ht="15" customHeight="1">
      <c r="C195" s="26"/>
      <c r="D195" s="103"/>
      <c r="E195" s="103"/>
      <c r="F195" s="27"/>
      <c r="G195" s="27"/>
    </row>
    <row r="196" spans="3:7" ht="15" customHeight="1">
      <c r="C196" s="26"/>
      <c r="D196" s="103"/>
      <c r="E196" s="103"/>
      <c r="F196" s="27"/>
      <c r="G196" s="27"/>
    </row>
    <row r="197" spans="3:6" ht="15" customHeight="1">
      <c r="C197" s="26"/>
      <c r="D197" s="103"/>
      <c r="E197" s="103"/>
      <c r="F197" s="27"/>
    </row>
    <row r="198" spans="3:6" ht="15" customHeight="1">
      <c r="C198" s="26"/>
      <c r="D198" s="103"/>
      <c r="E198" s="103"/>
      <c r="F198" s="27"/>
    </row>
    <row r="199" spans="3:6" ht="15" customHeight="1">
      <c r="C199" s="25"/>
      <c r="D199" s="25"/>
      <c r="E199" s="25"/>
      <c r="F199" s="25"/>
    </row>
  </sheetData>
  <sheetProtection/>
  <mergeCells count="2">
    <mergeCell ref="B1:C4"/>
    <mergeCell ref="B5:F7"/>
  </mergeCells>
  <conditionalFormatting sqref="F74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conditionalFormatting sqref="F9:F72">
    <cfRule type="iconSet" priority="3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B1:P20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30.7109375" style="30" customWidth="1"/>
    <col min="4" max="6" width="8.7109375" style="30" customWidth="1"/>
    <col min="7" max="8" width="4.28125" style="30" customWidth="1"/>
    <col min="9" max="9" width="30.7109375" style="30" customWidth="1"/>
    <col min="10" max="12" width="8.7109375" style="30" customWidth="1"/>
    <col min="13" max="13" width="9.421875" style="30" customWidth="1"/>
    <col min="14" max="14" width="9.7109375" style="30" customWidth="1"/>
    <col min="15" max="15" width="7.7109375" style="30" customWidth="1"/>
    <col min="16" max="16384" width="9.140625" style="30" customWidth="1"/>
  </cols>
  <sheetData>
    <row r="1" spans="2:9" ht="15.75" customHeight="1">
      <c r="B1" s="542" t="s">
        <v>36</v>
      </c>
      <c r="C1" s="542"/>
      <c r="H1" s="631"/>
      <c r="I1" s="631"/>
    </row>
    <row r="2" spans="2:9" ht="15.75" customHeight="1">
      <c r="B2" s="542"/>
      <c r="C2" s="542"/>
      <c r="H2" s="631"/>
      <c r="I2" s="631"/>
    </row>
    <row r="3" spans="2:9" ht="15.75" customHeight="1">
      <c r="B3" s="542"/>
      <c r="C3" s="542"/>
      <c r="H3" s="631"/>
      <c r="I3" s="631"/>
    </row>
    <row r="4" spans="2:9" ht="15.75" customHeight="1" thickBot="1">
      <c r="B4" s="542"/>
      <c r="C4" s="542"/>
      <c r="G4" s="25"/>
      <c r="H4" s="633"/>
      <c r="I4" s="633"/>
    </row>
    <row r="5" spans="2:12" ht="15.75" customHeight="1">
      <c r="B5" s="622" t="s">
        <v>169</v>
      </c>
      <c r="C5" s="623"/>
      <c r="D5" s="623"/>
      <c r="E5" s="623"/>
      <c r="F5" s="624"/>
      <c r="G5" s="33"/>
      <c r="H5" s="622" t="s">
        <v>170</v>
      </c>
      <c r="I5" s="623"/>
      <c r="J5" s="623"/>
      <c r="K5" s="623"/>
      <c r="L5" s="624"/>
    </row>
    <row r="6" spans="2:12" ht="15.75" customHeight="1">
      <c r="B6" s="625"/>
      <c r="C6" s="626"/>
      <c r="D6" s="626"/>
      <c r="E6" s="626"/>
      <c r="F6" s="627"/>
      <c r="G6" s="33"/>
      <c r="H6" s="625"/>
      <c r="I6" s="626"/>
      <c r="J6" s="626"/>
      <c r="K6" s="626"/>
      <c r="L6" s="627"/>
    </row>
    <row r="7" spans="2:14" ht="15.75" customHeight="1" thickBot="1">
      <c r="B7" s="628"/>
      <c r="C7" s="629"/>
      <c r="D7" s="629"/>
      <c r="E7" s="629"/>
      <c r="F7" s="630"/>
      <c r="G7" s="33"/>
      <c r="H7" s="628"/>
      <c r="I7" s="629"/>
      <c r="J7" s="629"/>
      <c r="K7" s="629"/>
      <c r="L7" s="630"/>
      <c r="N7" s="54"/>
    </row>
    <row r="8" spans="2:15" ht="15.75" customHeight="1" thickBot="1">
      <c r="B8" s="411" t="s">
        <v>16</v>
      </c>
      <c r="C8" s="412" t="s">
        <v>43</v>
      </c>
      <c r="D8" s="413" t="s">
        <v>103</v>
      </c>
      <c r="E8" s="415" t="s">
        <v>102</v>
      </c>
      <c r="F8" s="416" t="s">
        <v>98</v>
      </c>
      <c r="G8" s="148"/>
      <c r="H8" s="411" t="s">
        <v>16</v>
      </c>
      <c r="I8" s="412" t="s">
        <v>43</v>
      </c>
      <c r="J8" s="413" t="s">
        <v>103</v>
      </c>
      <c r="K8" s="415" t="s">
        <v>102</v>
      </c>
      <c r="L8" s="416" t="s">
        <v>98</v>
      </c>
      <c r="M8" s="36"/>
      <c r="N8" s="36"/>
      <c r="O8" s="55"/>
    </row>
    <row r="9" spans="2:15" ht="15.75" customHeight="1">
      <c r="B9" s="155">
        <v>1</v>
      </c>
      <c r="C9" s="110" t="s">
        <v>173</v>
      </c>
      <c r="D9" s="271">
        <v>84796</v>
      </c>
      <c r="E9" s="271"/>
      <c r="F9" s="390"/>
      <c r="G9" s="24"/>
      <c r="H9" s="155">
        <v>1</v>
      </c>
      <c r="I9" s="110" t="s">
        <v>173</v>
      </c>
      <c r="J9" s="271">
        <v>80000</v>
      </c>
      <c r="K9" s="271">
        <v>60000</v>
      </c>
      <c r="L9" s="390">
        <f aca="true" t="shared" si="0" ref="L9:L25">IF(J9&gt;K9,1,0)</f>
        <v>1</v>
      </c>
      <c r="M9" s="38"/>
      <c r="N9" s="38"/>
      <c r="O9" s="151"/>
    </row>
    <row r="10" spans="2:15" ht="15.75" customHeight="1">
      <c r="B10" s="156">
        <v>2</v>
      </c>
      <c r="C10" s="12" t="s">
        <v>173</v>
      </c>
      <c r="D10" s="141">
        <v>84700</v>
      </c>
      <c r="E10" s="141">
        <v>60700</v>
      </c>
      <c r="F10" s="269">
        <f aca="true" t="shared" si="1" ref="F10:F15">IF(D10&gt;E10,1,0)</f>
        <v>1</v>
      </c>
      <c r="G10" s="24"/>
      <c r="H10" s="156">
        <v>2</v>
      </c>
      <c r="I10" s="12" t="s">
        <v>173</v>
      </c>
      <c r="J10" s="141">
        <v>64000</v>
      </c>
      <c r="K10" s="141">
        <v>63000</v>
      </c>
      <c r="L10" s="269">
        <f t="shared" si="0"/>
        <v>1</v>
      </c>
      <c r="O10" s="151"/>
    </row>
    <row r="11" spans="2:15" ht="15.75" customHeight="1">
      <c r="B11" s="156">
        <v>3</v>
      </c>
      <c r="C11" s="12" t="s">
        <v>173</v>
      </c>
      <c r="D11" s="141">
        <v>65027.779691020274</v>
      </c>
      <c r="E11" s="141">
        <v>45302</v>
      </c>
      <c r="F11" s="269">
        <f t="shared" si="1"/>
        <v>1</v>
      </c>
      <c r="G11" s="24"/>
      <c r="H11" s="156">
        <v>3</v>
      </c>
      <c r="I11" s="12" t="s">
        <v>173</v>
      </c>
      <c r="J11" s="141">
        <v>63175</v>
      </c>
      <c r="K11" s="141">
        <v>61659</v>
      </c>
      <c r="L11" s="269">
        <f t="shared" si="0"/>
        <v>1</v>
      </c>
      <c r="O11" s="151"/>
    </row>
    <row r="12" spans="2:15" ht="15.75" customHeight="1">
      <c r="B12" s="156">
        <v>4</v>
      </c>
      <c r="C12" s="12" t="s">
        <v>173</v>
      </c>
      <c r="D12" s="141">
        <v>57761</v>
      </c>
      <c r="E12" s="141">
        <v>57321</v>
      </c>
      <c r="F12" s="269">
        <f t="shared" si="1"/>
        <v>1</v>
      </c>
      <c r="G12" s="24"/>
      <c r="H12" s="156">
        <v>4</v>
      </c>
      <c r="I12" s="12" t="s">
        <v>173</v>
      </c>
      <c r="J12" s="141">
        <v>52489</v>
      </c>
      <c r="K12" s="141">
        <v>49586</v>
      </c>
      <c r="L12" s="269">
        <f t="shared" si="0"/>
        <v>1</v>
      </c>
      <c r="M12" s="38"/>
      <c r="N12" s="38"/>
      <c r="O12" s="151"/>
    </row>
    <row r="13" spans="2:15" ht="15.75" customHeight="1">
      <c r="B13" s="156">
        <v>5</v>
      </c>
      <c r="C13" s="12" t="s">
        <v>173</v>
      </c>
      <c r="D13" s="141">
        <v>53535</v>
      </c>
      <c r="E13" s="141">
        <v>46645</v>
      </c>
      <c r="F13" s="269">
        <f t="shared" si="1"/>
        <v>1</v>
      </c>
      <c r="G13" s="24"/>
      <c r="H13" s="156">
        <v>5</v>
      </c>
      <c r="I13" s="12" t="s">
        <v>173</v>
      </c>
      <c r="J13" s="141">
        <v>50507</v>
      </c>
      <c r="K13" s="141">
        <v>44787</v>
      </c>
      <c r="L13" s="269">
        <f t="shared" si="0"/>
        <v>1</v>
      </c>
      <c r="O13" s="151"/>
    </row>
    <row r="14" spans="2:15" ht="15.75" customHeight="1">
      <c r="B14" s="156">
        <v>6</v>
      </c>
      <c r="C14" s="12" t="s">
        <v>173</v>
      </c>
      <c r="D14" s="141">
        <v>51887</v>
      </c>
      <c r="E14" s="141">
        <v>44262</v>
      </c>
      <c r="F14" s="269">
        <f t="shared" si="1"/>
        <v>1</v>
      </c>
      <c r="G14" s="24"/>
      <c r="H14" s="156">
        <v>6</v>
      </c>
      <c r="I14" s="12" t="s">
        <v>173</v>
      </c>
      <c r="J14" s="141">
        <v>48000</v>
      </c>
      <c r="K14" s="141">
        <v>37000</v>
      </c>
      <c r="L14" s="269">
        <f t="shared" si="0"/>
        <v>1</v>
      </c>
      <c r="O14" s="151"/>
    </row>
    <row r="15" spans="2:15" ht="15.75" customHeight="1">
      <c r="B15" s="156">
        <v>7</v>
      </c>
      <c r="C15" s="12" t="s">
        <v>173</v>
      </c>
      <c r="D15" s="141">
        <v>51641.8180808342</v>
      </c>
      <c r="E15" s="141">
        <v>31436.51387450699</v>
      </c>
      <c r="F15" s="269">
        <f t="shared" si="1"/>
        <v>1</v>
      </c>
      <c r="G15" s="24"/>
      <c r="H15" s="156">
        <v>7</v>
      </c>
      <c r="I15" s="12" t="s">
        <v>173</v>
      </c>
      <c r="J15" s="141">
        <v>47714</v>
      </c>
      <c r="K15" s="141">
        <v>39366</v>
      </c>
      <c r="L15" s="269">
        <f t="shared" si="0"/>
        <v>1</v>
      </c>
      <c r="M15" s="38"/>
      <c r="N15" s="38"/>
      <c r="O15" s="151"/>
    </row>
    <row r="16" spans="2:15" ht="15.75" customHeight="1">
      <c r="B16" s="156">
        <v>8</v>
      </c>
      <c r="C16" s="12" t="s">
        <v>173</v>
      </c>
      <c r="D16" s="141">
        <v>51400</v>
      </c>
      <c r="E16" s="141"/>
      <c r="F16" s="269"/>
      <c r="G16" s="24"/>
      <c r="H16" s="156">
        <v>8</v>
      </c>
      <c r="I16" s="12" t="s">
        <v>173</v>
      </c>
      <c r="J16" s="141">
        <v>47342</v>
      </c>
      <c r="K16" s="141">
        <v>32812</v>
      </c>
      <c r="L16" s="269">
        <f t="shared" si="0"/>
        <v>1</v>
      </c>
      <c r="O16" s="151"/>
    </row>
    <row r="17" spans="2:15" ht="15.75" customHeight="1">
      <c r="B17" s="156">
        <v>9</v>
      </c>
      <c r="C17" s="12" t="s">
        <v>173</v>
      </c>
      <c r="D17" s="141">
        <v>49192</v>
      </c>
      <c r="E17" s="141">
        <v>38449</v>
      </c>
      <c r="F17" s="269">
        <f>IF(D17&gt;E17,1,0)</f>
        <v>1</v>
      </c>
      <c r="G17" s="24"/>
      <c r="H17" s="156">
        <v>9</v>
      </c>
      <c r="I17" s="12" t="s">
        <v>173</v>
      </c>
      <c r="J17" s="141">
        <v>44147.34252051762</v>
      </c>
      <c r="K17" s="141">
        <v>37970.647307859086</v>
      </c>
      <c r="L17" s="269">
        <f t="shared" si="0"/>
        <v>1</v>
      </c>
      <c r="O17" s="151"/>
    </row>
    <row r="18" spans="2:15" ht="15.75" customHeight="1">
      <c r="B18" s="156">
        <v>10</v>
      </c>
      <c r="C18" s="12" t="s">
        <v>173</v>
      </c>
      <c r="D18" s="141">
        <v>48085.4194255485</v>
      </c>
      <c r="E18" s="141"/>
      <c r="F18" s="269"/>
      <c r="G18" s="24"/>
      <c r="H18" s="156">
        <v>10</v>
      </c>
      <c r="I18" s="12" t="s">
        <v>173</v>
      </c>
      <c r="J18" s="141">
        <v>42805</v>
      </c>
      <c r="K18" s="141">
        <v>42422</v>
      </c>
      <c r="L18" s="269">
        <f t="shared" si="0"/>
        <v>1</v>
      </c>
      <c r="M18" s="38"/>
      <c r="N18" s="38"/>
      <c r="O18" s="151"/>
    </row>
    <row r="19" spans="2:15" ht="15.75" customHeight="1">
      <c r="B19" s="156">
        <v>11</v>
      </c>
      <c r="C19" s="12" t="s">
        <v>173</v>
      </c>
      <c r="D19" s="517" t="s">
        <v>171</v>
      </c>
      <c r="E19" s="517" t="s">
        <v>171</v>
      </c>
      <c r="F19" s="269">
        <f aca="true" t="shared" si="2" ref="F19:F50">IF(D19&gt;E19,1,0)</f>
        <v>0</v>
      </c>
      <c r="G19" s="24"/>
      <c r="H19" s="156">
        <v>11</v>
      </c>
      <c r="I19" s="12" t="s">
        <v>173</v>
      </c>
      <c r="J19" s="517" t="s">
        <v>171</v>
      </c>
      <c r="K19" s="517" t="s">
        <v>171</v>
      </c>
      <c r="L19" s="269">
        <f t="shared" si="0"/>
        <v>0</v>
      </c>
      <c r="O19" s="151"/>
    </row>
    <row r="20" spans="2:15" ht="15.75" customHeight="1">
      <c r="B20" s="156">
        <v>12</v>
      </c>
      <c r="C20" s="12" t="s">
        <v>173</v>
      </c>
      <c r="D20" s="517" t="s">
        <v>171</v>
      </c>
      <c r="E20" s="517" t="s">
        <v>171</v>
      </c>
      <c r="F20" s="269">
        <f t="shared" si="2"/>
        <v>0</v>
      </c>
      <c r="G20" s="24"/>
      <c r="H20" s="156">
        <v>12</v>
      </c>
      <c r="I20" s="12" t="s">
        <v>173</v>
      </c>
      <c r="J20" s="517" t="s">
        <v>171</v>
      </c>
      <c r="K20" s="517" t="s">
        <v>171</v>
      </c>
      <c r="L20" s="269"/>
      <c r="O20" s="151"/>
    </row>
    <row r="21" spans="2:15" ht="15.75" customHeight="1">
      <c r="B21" s="156">
        <v>13</v>
      </c>
      <c r="C21" s="12" t="s">
        <v>173</v>
      </c>
      <c r="D21" s="517" t="s">
        <v>171</v>
      </c>
      <c r="E21" s="517" t="s">
        <v>171</v>
      </c>
      <c r="F21" s="269">
        <f t="shared" si="2"/>
        <v>0</v>
      </c>
      <c r="G21" s="24"/>
      <c r="H21" s="156">
        <v>13</v>
      </c>
      <c r="I21" s="12" t="s">
        <v>173</v>
      </c>
      <c r="J21" s="517" t="s">
        <v>171</v>
      </c>
      <c r="K21" s="517" t="s">
        <v>171</v>
      </c>
      <c r="L21" s="269">
        <f t="shared" si="0"/>
        <v>0</v>
      </c>
      <c r="M21" s="38"/>
      <c r="N21" s="38"/>
      <c r="O21" s="151"/>
    </row>
    <row r="22" spans="2:12" ht="15.75" customHeight="1">
      <c r="B22" s="156">
        <v>14</v>
      </c>
      <c r="C22" s="12" t="s">
        <v>173</v>
      </c>
      <c r="D22" s="517" t="s">
        <v>171</v>
      </c>
      <c r="E22" s="517" t="s">
        <v>171</v>
      </c>
      <c r="F22" s="269">
        <f t="shared" si="2"/>
        <v>0</v>
      </c>
      <c r="G22" s="24"/>
      <c r="H22" s="156">
        <v>14</v>
      </c>
      <c r="I22" s="12" t="s">
        <v>173</v>
      </c>
      <c r="J22" s="517" t="s">
        <v>171</v>
      </c>
      <c r="K22" s="517" t="s">
        <v>171</v>
      </c>
      <c r="L22" s="269">
        <f t="shared" si="0"/>
        <v>0</v>
      </c>
    </row>
    <row r="23" spans="2:12" ht="15.75" customHeight="1">
      <c r="B23" s="156">
        <v>15</v>
      </c>
      <c r="C23" s="12" t="s">
        <v>173</v>
      </c>
      <c r="D23" s="517" t="s">
        <v>171</v>
      </c>
      <c r="E23" s="517" t="s">
        <v>171</v>
      </c>
      <c r="F23" s="269">
        <f t="shared" si="2"/>
        <v>0</v>
      </c>
      <c r="G23" s="24"/>
      <c r="H23" s="156">
        <v>15</v>
      </c>
      <c r="I23" s="12" t="s">
        <v>173</v>
      </c>
      <c r="J23" s="517" t="s">
        <v>171</v>
      </c>
      <c r="K23" s="517" t="s">
        <v>171</v>
      </c>
      <c r="L23" s="269">
        <f t="shared" si="0"/>
        <v>0</v>
      </c>
    </row>
    <row r="24" spans="2:12" ht="15.75" customHeight="1">
      <c r="B24" s="156">
        <v>16</v>
      </c>
      <c r="C24" s="12" t="s">
        <v>173</v>
      </c>
      <c r="D24" s="517" t="s">
        <v>171</v>
      </c>
      <c r="E24" s="517" t="s">
        <v>171</v>
      </c>
      <c r="F24" s="269">
        <f t="shared" si="2"/>
        <v>0</v>
      </c>
      <c r="G24" s="24"/>
      <c r="H24" s="156">
        <v>16</v>
      </c>
      <c r="I24" s="12" t="s">
        <v>173</v>
      </c>
      <c r="J24" s="517" t="s">
        <v>171</v>
      </c>
      <c r="K24" s="517" t="s">
        <v>171</v>
      </c>
      <c r="L24" s="269">
        <f t="shared" si="0"/>
        <v>0</v>
      </c>
    </row>
    <row r="25" spans="2:15" ht="15.75" customHeight="1">
      <c r="B25" s="156">
        <v>17</v>
      </c>
      <c r="C25" s="12" t="s">
        <v>173</v>
      </c>
      <c r="D25" s="517" t="s">
        <v>171</v>
      </c>
      <c r="E25" s="517" t="s">
        <v>171</v>
      </c>
      <c r="F25" s="269">
        <f t="shared" si="2"/>
        <v>0</v>
      </c>
      <c r="G25" s="24"/>
      <c r="H25" s="156">
        <v>17</v>
      </c>
      <c r="I25" s="12" t="s">
        <v>173</v>
      </c>
      <c r="J25" s="517" t="s">
        <v>171</v>
      </c>
      <c r="K25" s="517" t="s">
        <v>171</v>
      </c>
      <c r="L25" s="269">
        <f t="shared" si="0"/>
        <v>0</v>
      </c>
      <c r="M25" s="150"/>
      <c r="N25" s="150"/>
      <c r="O25" s="150"/>
    </row>
    <row r="26" spans="2:12" ht="15.75" customHeight="1">
      <c r="B26" s="156">
        <v>18</v>
      </c>
      <c r="C26" s="12" t="s">
        <v>173</v>
      </c>
      <c r="D26" s="517" t="s">
        <v>171</v>
      </c>
      <c r="E26" s="517" t="s">
        <v>171</v>
      </c>
      <c r="F26" s="269">
        <f t="shared" si="2"/>
        <v>0</v>
      </c>
      <c r="G26" s="24"/>
      <c r="H26" s="156">
        <v>18</v>
      </c>
      <c r="I26" s="12" t="s">
        <v>173</v>
      </c>
      <c r="J26" s="517" t="s">
        <v>171</v>
      </c>
      <c r="K26" s="517" t="s">
        <v>171</v>
      </c>
      <c r="L26" s="269"/>
    </row>
    <row r="27" spans="2:16" ht="15.75" customHeight="1">
      <c r="B27" s="156">
        <v>19</v>
      </c>
      <c r="C27" s="12" t="s">
        <v>173</v>
      </c>
      <c r="D27" s="517" t="s">
        <v>171</v>
      </c>
      <c r="E27" s="517" t="s">
        <v>171</v>
      </c>
      <c r="F27" s="269">
        <f t="shared" si="2"/>
        <v>0</v>
      </c>
      <c r="G27" s="24"/>
      <c r="H27" s="156">
        <v>19</v>
      </c>
      <c r="I27" s="12" t="s">
        <v>173</v>
      </c>
      <c r="J27" s="517" t="s">
        <v>171</v>
      </c>
      <c r="K27" s="517" t="s">
        <v>171</v>
      </c>
      <c r="L27" s="269">
        <f>IF(J27&gt;K27,1,0)</f>
        <v>0</v>
      </c>
      <c r="M27" s="67"/>
      <c r="N27" s="67"/>
      <c r="O27" s="67"/>
      <c r="P27" s="67"/>
    </row>
    <row r="28" spans="2:16" ht="15.75" customHeight="1">
      <c r="B28" s="156">
        <v>20</v>
      </c>
      <c r="C28" s="12" t="s">
        <v>173</v>
      </c>
      <c r="D28" s="517" t="s">
        <v>171</v>
      </c>
      <c r="E28" s="517" t="s">
        <v>171</v>
      </c>
      <c r="F28" s="269">
        <f t="shared" si="2"/>
        <v>0</v>
      </c>
      <c r="G28" s="24"/>
      <c r="H28" s="156">
        <v>20</v>
      </c>
      <c r="I28" s="12" t="s">
        <v>173</v>
      </c>
      <c r="J28" s="517" t="s">
        <v>171</v>
      </c>
      <c r="K28" s="517" t="s">
        <v>171</v>
      </c>
      <c r="L28" s="269">
        <f>IF(J28&gt;K28,1,0)</f>
        <v>0</v>
      </c>
      <c r="M28" s="68"/>
      <c r="N28" s="68"/>
      <c r="O28" s="86"/>
      <c r="P28" s="90"/>
    </row>
    <row r="29" spans="2:16" ht="15.75" customHeight="1">
      <c r="B29" s="156">
        <v>21</v>
      </c>
      <c r="C29" s="12" t="s">
        <v>173</v>
      </c>
      <c r="D29" s="517" t="s">
        <v>171</v>
      </c>
      <c r="E29" s="517" t="s">
        <v>171</v>
      </c>
      <c r="F29" s="269">
        <f t="shared" si="2"/>
        <v>0</v>
      </c>
      <c r="G29" s="24"/>
      <c r="H29" s="156">
        <v>21</v>
      </c>
      <c r="I29" s="184" t="s">
        <v>173</v>
      </c>
      <c r="J29" s="517" t="s">
        <v>171</v>
      </c>
      <c r="K29" s="517" t="s">
        <v>171</v>
      </c>
      <c r="L29" s="269">
        <f>IF(J29&gt;K29,1,0)</f>
        <v>0</v>
      </c>
      <c r="M29" s="68"/>
      <c r="N29" s="68"/>
      <c r="O29" s="86"/>
      <c r="P29" s="90"/>
    </row>
    <row r="30" spans="2:16" ht="15.75" customHeight="1">
      <c r="B30" s="156">
        <v>22</v>
      </c>
      <c r="C30" s="12" t="s">
        <v>173</v>
      </c>
      <c r="D30" s="517" t="s">
        <v>171</v>
      </c>
      <c r="E30" s="517" t="s">
        <v>171</v>
      </c>
      <c r="F30" s="269">
        <f t="shared" si="2"/>
        <v>0</v>
      </c>
      <c r="G30" s="24"/>
      <c r="H30" s="156">
        <v>22</v>
      </c>
      <c r="I30" s="12" t="s">
        <v>173</v>
      </c>
      <c r="J30" s="517" t="s">
        <v>171</v>
      </c>
      <c r="K30" s="517" t="s">
        <v>171</v>
      </c>
      <c r="L30" s="269">
        <f>IF(J30&gt;K30,1,0)</f>
        <v>0</v>
      </c>
      <c r="M30" s="148"/>
      <c r="N30" s="148"/>
      <c r="O30" s="86"/>
      <c r="P30" s="90"/>
    </row>
    <row r="31" spans="2:16" ht="15.75" customHeight="1">
      <c r="B31" s="156">
        <v>23</v>
      </c>
      <c r="C31" s="12" t="s">
        <v>173</v>
      </c>
      <c r="D31" s="517" t="s">
        <v>171</v>
      </c>
      <c r="E31" s="517" t="s">
        <v>171</v>
      </c>
      <c r="F31" s="269">
        <f t="shared" si="2"/>
        <v>0</v>
      </c>
      <c r="G31" s="24"/>
      <c r="H31" s="156">
        <v>23</v>
      </c>
      <c r="I31" s="12" t="s">
        <v>173</v>
      </c>
      <c r="J31" s="517" t="s">
        <v>171</v>
      </c>
      <c r="K31" s="517" t="s">
        <v>171</v>
      </c>
      <c r="L31" s="269">
        <f>IF(J31&gt;K31,1,0)</f>
        <v>0</v>
      </c>
      <c r="M31" s="148"/>
      <c r="N31" s="148"/>
      <c r="O31" s="86"/>
      <c r="P31" s="90"/>
    </row>
    <row r="32" spans="2:16" ht="15.75" customHeight="1">
      <c r="B32" s="156">
        <v>24</v>
      </c>
      <c r="C32" s="12" t="s">
        <v>173</v>
      </c>
      <c r="D32" s="517" t="s">
        <v>171</v>
      </c>
      <c r="E32" s="517" t="s">
        <v>171</v>
      </c>
      <c r="F32" s="269">
        <f t="shared" si="2"/>
        <v>0</v>
      </c>
      <c r="G32" s="24"/>
      <c r="H32" s="156">
        <v>24</v>
      </c>
      <c r="I32" s="12" t="s">
        <v>173</v>
      </c>
      <c r="J32" s="517" t="s">
        <v>171</v>
      </c>
      <c r="K32" s="517" t="s">
        <v>171</v>
      </c>
      <c r="L32" s="269"/>
      <c r="M32" s="69"/>
      <c r="N32" s="89"/>
      <c r="O32" s="86"/>
      <c r="P32" s="90"/>
    </row>
    <row r="33" spans="2:15" ht="15.75" customHeight="1">
      <c r="B33" s="156">
        <v>25</v>
      </c>
      <c r="C33" s="12" t="s">
        <v>173</v>
      </c>
      <c r="D33" s="517" t="s">
        <v>171</v>
      </c>
      <c r="E33" s="517" t="s">
        <v>171</v>
      </c>
      <c r="F33" s="269">
        <f t="shared" si="2"/>
        <v>0</v>
      </c>
      <c r="G33" s="24"/>
      <c r="H33" s="156">
        <v>25</v>
      </c>
      <c r="I33" s="12" t="s">
        <v>173</v>
      </c>
      <c r="J33" s="517" t="s">
        <v>171</v>
      </c>
      <c r="K33" s="517" t="s">
        <v>171</v>
      </c>
      <c r="L33" s="269">
        <f aca="true" t="shared" si="3" ref="L33:L38">IF(J33&gt;K33,1,0)</f>
        <v>0</v>
      </c>
      <c r="M33" s="26"/>
      <c r="N33" s="97"/>
      <c r="O33" s="25"/>
    </row>
    <row r="34" spans="2:15" ht="15.75" customHeight="1">
      <c r="B34" s="156">
        <v>26</v>
      </c>
      <c r="C34" s="12" t="s">
        <v>173</v>
      </c>
      <c r="D34" s="517" t="s">
        <v>171</v>
      </c>
      <c r="E34" s="517" t="s">
        <v>171</v>
      </c>
      <c r="F34" s="269">
        <f t="shared" si="2"/>
        <v>0</v>
      </c>
      <c r="G34" s="24"/>
      <c r="H34" s="156">
        <v>26</v>
      </c>
      <c r="I34" s="12" t="s">
        <v>173</v>
      </c>
      <c r="J34" s="517" t="s">
        <v>171</v>
      </c>
      <c r="K34" s="517" t="s">
        <v>171</v>
      </c>
      <c r="L34" s="269">
        <f t="shared" si="3"/>
        <v>0</v>
      </c>
      <c r="M34" s="26"/>
      <c r="N34" s="97"/>
      <c r="O34" s="25"/>
    </row>
    <row r="35" spans="2:15" ht="15.75" customHeight="1">
      <c r="B35" s="156">
        <v>27</v>
      </c>
      <c r="C35" s="12" t="s">
        <v>173</v>
      </c>
      <c r="D35" s="517" t="s">
        <v>171</v>
      </c>
      <c r="E35" s="517" t="s">
        <v>171</v>
      </c>
      <c r="F35" s="269">
        <f t="shared" si="2"/>
        <v>0</v>
      </c>
      <c r="G35" s="24"/>
      <c r="H35" s="156">
        <v>27</v>
      </c>
      <c r="I35" s="12" t="s">
        <v>173</v>
      </c>
      <c r="J35" s="517" t="s">
        <v>171</v>
      </c>
      <c r="K35" s="517" t="s">
        <v>171</v>
      </c>
      <c r="L35" s="269">
        <f t="shared" si="3"/>
        <v>0</v>
      </c>
      <c r="M35" s="26"/>
      <c r="N35" s="97"/>
      <c r="O35" s="25"/>
    </row>
    <row r="36" spans="2:15" ht="15.75" customHeight="1">
      <c r="B36" s="156">
        <v>28</v>
      </c>
      <c r="C36" s="184" t="s">
        <v>173</v>
      </c>
      <c r="D36" s="517" t="s">
        <v>171</v>
      </c>
      <c r="E36" s="517" t="s">
        <v>171</v>
      </c>
      <c r="F36" s="269">
        <f t="shared" si="2"/>
        <v>0</v>
      </c>
      <c r="G36" s="24"/>
      <c r="H36" s="156">
        <v>28</v>
      </c>
      <c r="I36" s="12" t="s">
        <v>173</v>
      </c>
      <c r="J36" s="517" t="s">
        <v>171</v>
      </c>
      <c r="K36" s="517" t="s">
        <v>171</v>
      </c>
      <c r="L36" s="269">
        <f t="shared" si="3"/>
        <v>0</v>
      </c>
      <c r="M36" s="26"/>
      <c r="N36" s="97"/>
      <c r="O36" s="25"/>
    </row>
    <row r="37" spans="2:15" ht="15.75" customHeight="1">
      <c r="B37" s="156">
        <v>29</v>
      </c>
      <c r="C37" s="12" t="s">
        <v>173</v>
      </c>
      <c r="D37" s="517" t="s">
        <v>171</v>
      </c>
      <c r="E37" s="517" t="s">
        <v>171</v>
      </c>
      <c r="F37" s="269">
        <f t="shared" si="2"/>
        <v>0</v>
      </c>
      <c r="G37" s="24"/>
      <c r="H37" s="156">
        <v>29</v>
      </c>
      <c r="I37" s="12" t="s">
        <v>173</v>
      </c>
      <c r="J37" s="517" t="s">
        <v>171</v>
      </c>
      <c r="K37" s="517" t="s">
        <v>171</v>
      </c>
      <c r="L37" s="269">
        <f t="shared" si="3"/>
        <v>0</v>
      </c>
      <c r="M37" s="26"/>
      <c r="N37" s="97"/>
      <c r="O37" s="25"/>
    </row>
    <row r="38" spans="2:15" ht="15.75" customHeight="1">
      <c r="B38" s="156">
        <v>30</v>
      </c>
      <c r="C38" s="12" t="s">
        <v>173</v>
      </c>
      <c r="D38" s="517" t="s">
        <v>171</v>
      </c>
      <c r="E38" s="517" t="s">
        <v>171</v>
      </c>
      <c r="F38" s="269">
        <f t="shared" si="2"/>
        <v>0</v>
      </c>
      <c r="G38" s="24"/>
      <c r="H38" s="156">
        <v>30</v>
      </c>
      <c r="I38" s="12" t="s">
        <v>173</v>
      </c>
      <c r="J38" s="517" t="s">
        <v>171</v>
      </c>
      <c r="K38" s="517" t="s">
        <v>171</v>
      </c>
      <c r="L38" s="269">
        <f t="shared" si="3"/>
        <v>0</v>
      </c>
      <c r="M38" s="26"/>
      <c r="N38" s="97"/>
      <c r="O38" s="25"/>
    </row>
    <row r="39" spans="2:15" ht="15.75" customHeight="1">
      <c r="B39" s="156">
        <v>31</v>
      </c>
      <c r="C39" s="12" t="s">
        <v>173</v>
      </c>
      <c r="D39" s="517" t="s">
        <v>171</v>
      </c>
      <c r="E39" s="517" t="s">
        <v>171</v>
      </c>
      <c r="F39" s="269">
        <f t="shared" si="2"/>
        <v>0</v>
      </c>
      <c r="G39" s="24"/>
      <c r="H39" s="156">
        <v>31</v>
      </c>
      <c r="I39" s="12" t="s">
        <v>173</v>
      </c>
      <c r="J39" s="517" t="s">
        <v>171</v>
      </c>
      <c r="K39" s="517" t="s">
        <v>171</v>
      </c>
      <c r="L39" s="269"/>
      <c r="M39" s="26"/>
      <c r="N39" s="97"/>
      <c r="O39" s="25"/>
    </row>
    <row r="40" spans="2:16" ht="15.75" customHeight="1">
      <c r="B40" s="156">
        <v>32</v>
      </c>
      <c r="C40" s="12" t="s">
        <v>173</v>
      </c>
      <c r="D40" s="517" t="s">
        <v>171</v>
      </c>
      <c r="E40" s="517" t="s">
        <v>171</v>
      </c>
      <c r="F40" s="269">
        <f t="shared" si="2"/>
        <v>0</v>
      </c>
      <c r="G40" s="24"/>
      <c r="H40" s="156">
        <v>32</v>
      </c>
      <c r="I40" s="12" t="s">
        <v>173</v>
      </c>
      <c r="J40" s="517" t="s">
        <v>171</v>
      </c>
      <c r="K40" s="517" t="s">
        <v>171</v>
      </c>
      <c r="L40" s="269">
        <f aca="true" t="shared" si="4" ref="L40:L52">IF(J40&gt;K40,1,0)</f>
        <v>0</v>
      </c>
      <c r="M40" s="70"/>
      <c r="N40" s="79"/>
      <c r="O40" s="80"/>
      <c r="P40" s="95"/>
    </row>
    <row r="41" spans="2:16" ht="15.75" customHeight="1">
      <c r="B41" s="156">
        <v>33</v>
      </c>
      <c r="C41" s="12" t="s">
        <v>173</v>
      </c>
      <c r="D41" s="517" t="s">
        <v>171</v>
      </c>
      <c r="E41" s="517" t="s">
        <v>171</v>
      </c>
      <c r="F41" s="269">
        <f t="shared" si="2"/>
        <v>0</v>
      </c>
      <c r="G41" s="24"/>
      <c r="H41" s="156">
        <v>33</v>
      </c>
      <c r="I41" s="12" t="s">
        <v>173</v>
      </c>
      <c r="J41" s="517" t="s">
        <v>171</v>
      </c>
      <c r="K41" s="517" t="s">
        <v>171</v>
      </c>
      <c r="L41" s="269">
        <f t="shared" si="4"/>
        <v>0</v>
      </c>
      <c r="M41" s="70"/>
      <c r="N41" s="79"/>
      <c r="O41" s="80"/>
      <c r="P41" s="95"/>
    </row>
    <row r="42" spans="2:16" ht="15.75" customHeight="1">
      <c r="B42" s="156">
        <v>34</v>
      </c>
      <c r="C42" s="12" t="s">
        <v>173</v>
      </c>
      <c r="D42" s="517" t="s">
        <v>171</v>
      </c>
      <c r="E42" s="517" t="s">
        <v>171</v>
      </c>
      <c r="F42" s="269">
        <f t="shared" si="2"/>
        <v>0</v>
      </c>
      <c r="G42" s="24"/>
      <c r="H42" s="156">
        <v>34</v>
      </c>
      <c r="I42" s="12" t="s">
        <v>173</v>
      </c>
      <c r="J42" s="517" t="s">
        <v>171</v>
      </c>
      <c r="K42" s="517" t="s">
        <v>171</v>
      </c>
      <c r="L42" s="269">
        <f t="shared" si="4"/>
        <v>0</v>
      </c>
      <c r="M42" s="70"/>
      <c r="N42" s="79"/>
      <c r="O42" s="80"/>
      <c r="P42" s="95"/>
    </row>
    <row r="43" spans="2:15" ht="15.75" customHeight="1">
      <c r="B43" s="156">
        <v>35</v>
      </c>
      <c r="C43" s="12" t="s">
        <v>173</v>
      </c>
      <c r="D43" s="517" t="s">
        <v>171</v>
      </c>
      <c r="E43" s="517" t="s">
        <v>171</v>
      </c>
      <c r="F43" s="269">
        <f t="shared" si="2"/>
        <v>0</v>
      </c>
      <c r="G43" s="24"/>
      <c r="H43" s="156">
        <v>35</v>
      </c>
      <c r="I43" s="12" t="s">
        <v>173</v>
      </c>
      <c r="J43" s="517" t="s">
        <v>171</v>
      </c>
      <c r="K43" s="517" t="s">
        <v>171</v>
      </c>
      <c r="L43" s="269">
        <f t="shared" si="4"/>
        <v>0</v>
      </c>
      <c r="M43" s="26"/>
      <c r="N43" s="97"/>
      <c r="O43" s="25"/>
    </row>
    <row r="44" spans="2:15" ht="15.75" customHeight="1">
      <c r="B44" s="156">
        <v>36</v>
      </c>
      <c r="C44" s="12" t="s">
        <v>173</v>
      </c>
      <c r="D44" s="517" t="s">
        <v>171</v>
      </c>
      <c r="E44" s="517" t="s">
        <v>171</v>
      </c>
      <c r="F44" s="269">
        <f t="shared" si="2"/>
        <v>0</v>
      </c>
      <c r="G44" s="24"/>
      <c r="H44" s="156">
        <v>36</v>
      </c>
      <c r="I44" s="12" t="s">
        <v>173</v>
      </c>
      <c r="J44" s="517" t="s">
        <v>171</v>
      </c>
      <c r="K44" s="517" t="s">
        <v>171</v>
      </c>
      <c r="L44" s="269">
        <f t="shared" si="4"/>
        <v>0</v>
      </c>
      <c r="M44" s="26"/>
      <c r="N44" s="97"/>
      <c r="O44" s="25"/>
    </row>
    <row r="45" spans="2:12" ht="15.75" customHeight="1">
      <c r="B45" s="156">
        <v>37</v>
      </c>
      <c r="C45" s="12" t="s">
        <v>173</v>
      </c>
      <c r="D45" s="517" t="s">
        <v>171</v>
      </c>
      <c r="E45" s="517" t="s">
        <v>171</v>
      </c>
      <c r="F45" s="269">
        <f t="shared" si="2"/>
        <v>0</v>
      </c>
      <c r="G45" s="24"/>
      <c r="H45" s="156">
        <v>37</v>
      </c>
      <c r="I45" s="12" t="s">
        <v>173</v>
      </c>
      <c r="J45" s="517" t="s">
        <v>171</v>
      </c>
      <c r="K45" s="517" t="s">
        <v>171</v>
      </c>
      <c r="L45" s="269">
        <f t="shared" si="4"/>
        <v>0</v>
      </c>
    </row>
    <row r="46" spans="2:13" ht="15.75" customHeight="1">
      <c r="B46" s="156">
        <v>38</v>
      </c>
      <c r="C46" s="12" t="s">
        <v>173</v>
      </c>
      <c r="D46" s="517" t="s">
        <v>171</v>
      </c>
      <c r="E46" s="517" t="s">
        <v>171</v>
      </c>
      <c r="F46" s="269">
        <f t="shared" si="2"/>
        <v>0</v>
      </c>
      <c r="G46" s="24"/>
      <c r="H46" s="156">
        <v>38</v>
      </c>
      <c r="I46" s="12" t="s">
        <v>173</v>
      </c>
      <c r="J46" s="517" t="s">
        <v>171</v>
      </c>
      <c r="K46" s="517" t="s">
        <v>171</v>
      </c>
      <c r="L46" s="269">
        <f t="shared" si="4"/>
        <v>0</v>
      </c>
      <c r="M46" s="38"/>
    </row>
    <row r="47" spans="2:12" ht="15.75" customHeight="1">
      <c r="B47" s="156">
        <v>39</v>
      </c>
      <c r="C47" s="12" t="s">
        <v>173</v>
      </c>
      <c r="D47" s="517" t="s">
        <v>171</v>
      </c>
      <c r="E47" s="517" t="s">
        <v>171</v>
      </c>
      <c r="F47" s="269">
        <f t="shared" si="2"/>
        <v>0</v>
      </c>
      <c r="G47" s="24"/>
      <c r="H47" s="156">
        <v>39</v>
      </c>
      <c r="I47" s="12" t="s">
        <v>173</v>
      </c>
      <c r="J47" s="517" t="s">
        <v>171</v>
      </c>
      <c r="K47" s="517" t="s">
        <v>171</v>
      </c>
      <c r="L47" s="269">
        <f t="shared" si="4"/>
        <v>0</v>
      </c>
    </row>
    <row r="48" spans="2:12" ht="15.75" customHeight="1">
      <c r="B48" s="156">
        <v>40</v>
      </c>
      <c r="C48" s="12" t="s">
        <v>173</v>
      </c>
      <c r="D48" s="517" t="s">
        <v>171</v>
      </c>
      <c r="E48" s="517" t="s">
        <v>171</v>
      </c>
      <c r="F48" s="269">
        <f t="shared" si="2"/>
        <v>0</v>
      </c>
      <c r="G48" s="24"/>
      <c r="H48" s="156">
        <v>40</v>
      </c>
      <c r="I48" s="12" t="s">
        <v>173</v>
      </c>
      <c r="J48" s="517" t="s">
        <v>171</v>
      </c>
      <c r="K48" s="517" t="s">
        <v>171</v>
      </c>
      <c r="L48" s="269">
        <f t="shared" si="4"/>
        <v>0</v>
      </c>
    </row>
    <row r="49" spans="2:13" ht="15.75" customHeight="1">
      <c r="B49" s="156">
        <v>41</v>
      </c>
      <c r="C49" s="12" t="s">
        <v>173</v>
      </c>
      <c r="D49" s="517" t="s">
        <v>171</v>
      </c>
      <c r="E49" s="517" t="s">
        <v>171</v>
      </c>
      <c r="F49" s="269">
        <f t="shared" si="2"/>
        <v>0</v>
      </c>
      <c r="G49" s="24"/>
      <c r="H49" s="156">
        <v>41</v>
      </c>
      <c r="I49" s="12" t="s">
        <v>173</v>
      </c>
      <c r="J49" s="517" t="s">
        <v>171</v>
      </c>
      <c r="K49" s="517" t="s">
        <v>171</v>
      </c>
      <c r="L49" s="269">
        <f t="shared" si="4"/>
        <v>0</v>
      </c>
      <c r="M49" s="38"/>
    </row>
    <row r="50" spans="2:12" ht="15.75" customHeight="1">
      <c r="B50" s="156">
        <v>42</v>
      </c>
      <c r="C50" s="12" t="s">
        <v>173</v>
      </c>
      <c r="D50" s="517" t="s">
        <v>171</v>
      </c>
      <c r="E50" s="517" t="s">
        <v>171</v>
      </c>
      <c r="F50" s="269">
        <f t="shared" si="2"/>
        <v>0</v>
      </c>
      <c r="G50" s="24"/>
      <c r="H50" s="156">
        <v>42</v>
      </c>
      <c r="I50" s="12" t="s">
        <v>173</v>
      </c>
      <c r="J50" s="517" t="s">
        <v>171</v>
      </c>
      <c r="K50" s="517" t="s">
        <v>171</v>
      </c>
      <c r="L50" s="269">
        <f t="shared" si="4"/>
        <v>0</v>
      </c>
    </row>
    <row r="51" spans="2:12" ht="15.75" customHeight="1">
      <c r="B51" s="156">
        <v>43</v>
      </c>
      <c r="C51" s="12" t="s">
        <v>173</v>
      </c>
      <c r="D51" s="517" t="s">
        <v>171</v>
      </c>
      <c r="E51" s="517" t="s">
        <v>171</v>
      </c>
      <c r="F51" s="269"/>
      <c r="G51" s="24"/>
      <c r="H51" s="156">
        <v>43</v>
      </c>
      <c r="I51" s="12" t="s">
        <v>173</v>
      </c>
      <c r="J51" s="517" t="s">
        <v>171</v>
      </c>
      <c r="K51" s="517" t="s">
        <v>171</v>
      </c>
      <c r="L51" s="269">
        <f t="shared" si="4"/>
        <v>0</v>
      </c>
    </row>
    <row r="52" spans="2:12" ht="15.75" customHeight="1" thickBot="1">
      <c r="B52" s="156">
        <v>44</v>
      </c>
      <c r="C52" s="12" t="s">
        <v>173</v>
      </c>
      <c r="D52" s="517" t="s">
        <v>171</v>
      </c>
      <c r="E52" s="517" t="s">
        <v>171</v>
      </c>
      <c r="F52" s="269">
        <f aca="true" t="shared" si="5" ref="F52:F60">IF(D52&gt;E52,1,0)</f>
        <v>0</v>
      </c>
      <c r="G52" s="24"/>
      <c r="H52" s="144">
        <v>44</v>
      </c>
      <c r="I52" s="187" t="s">
        <v>173</v>
      </c>
      <c r="J52" s="518" t="s">
        <v>171</v>
      </c>
      <c r="K52" s="518" t="s">
        <v>171</v>
      </c>
      <c r="L52" s="270">
        <f t="shared" si="4"/>
        <v>0</v>
      </c>
    </row>
    <row r="53" spans="2:12" ht="15.75" customHeight="1">
      <c r="B53" s="156">
        <v>45</v>
      </c>
      <c r="C53" s="12" t="s">
        <v>173</v>
      </c>
      <c r="D53" s="517" t="s">
        <v>171</v>
      </c>
      <c r="E53" s="517" t="s">
        <v>171</v>
      </c>
      <c r="F53" s="269">
        <f t="shared" si="5"/>
        <v>0</v>
      </c>
      <c r="G53" s="24"/>
      <c r="H53" s="45"/>
      <c r="I53" s="34"/>
      <c r="J53" s="47"/>
      <c r="K53" s="47"/>
      <c r="L53" s="105"/>
    </row>
    <row r="54" spans="2:12" ht="15.75" customHeight="1">
      <c r="B54" s="156">
        <v>46</v>
      </c>
      <c r="C54" s="12" t="s">
        <v>173</v>
      </c>
      <c r="D54" s="517" t="s">
        <v>171</v>
      </c>
      <c r="E54" s="517" t="s">
        <v>171</v>
      </c>
      <c r="F54" s="269">
        <f t="shared" si="5"/>
        <v>0</v>
      </c>
      <c r="G54" s="24"/>
      <c r="H54" s="45"/>
      <c r="I54" s="45" t="s">
        <v>41</v>
      </c>
      <c r="J54" s="46">
        <f>AVERAGE(J9:J52)</f>
        <v>54017.93425205177</v>
      </c>
      <c r="K54" s="47"/>
      <c r="L54" s="24"/>
    </row>
    <row r="55" spans="2:12" ht="15.75" customHeight="1">
      <c r="B55" s="156">
        <v>47</v>
      </c>
      <c r="C55" s="12" t="s">
        <v>173</v>
      </c>
      <c r="D55" s="517" t="s">
        <v>171</v>
      </c>
      <c r="E55" s="517" t="s">
        <v>171</v>
      </c>
      <c r="F55" s="269">
        <f t="shared" si="5"/>
        <v>0</v>
      </c>
      <c r="G55" s="24"/>
      <c r="H55" s="45"/>
      <c r="I55" s="45" t="s">
        <v>108</v>
      </c>
      <c r="J55" s="47">
        <f>AVERAGE(J40:J52,J33:J38,J27:J31,J21:J25,J9:J19)</f>
        <v>54017.93425205177</v>
      </c>
      <c r="K55" s="47">
        <f>AVERAGE(K40:K52,K33:K38,K27:K31,K21:K25,K9:K19)</f>
        <v>46860.26473078591</v>
      </c>
      <c r="L55" s="105">
        <f>IF(J55&gt;K55,1,0)</f>
        <v>1</v>
      </c>
    </row>
    <row r="56" spans="2:8" ht="15.75" customHeight="1">
      <c r="B56" s="156">
        <v>48</v>
      </c>
      <c r="C56" s="12" t="s">
        <v>173</v>
      </c>
      <c r="D56" s="517" t="s">
        <v>171</v>
      </c>
      <c r="E56" s="517" t="s">
        <v>171</v>
      </c>
      <c r="F56" s="269">
        <f t="shared" si="5"/>
        <v>0</v>
      </c>
      <c r="G56" s="24"/>
      <c r="H56" s="45"/>
    </row>
    <row r="57" spans="2:12" ht="15.75" customHeight="1">
      <c r="B57" s="156">
        <v>49</v>
      </c>
      <c r="C57" s="12" t="s">
        <v>173</v>
      </c>
      <c r="D57" s="517" t="s">
        <v>171</v>
      </c>
      <c r="E57" s="517" t="s">
        <v>171</v>
      </c>
      <c r="F57" s="269">
        <f t="shared" si="5"/>
        <v>0</v>
      </c>
      <c r="G57" s="24"/>
      <c r="H57" s="45"/>
      <c r="I57" s="34"/>
      <c r="J57" s="192"/>
      <c r="K57" s="192"/>
      <c r="L57" s="105"/>
    </row>
    <row r="58" spans="2:12" ht="15.75" customHeight="1">
      <c r="B58" s="156">
        <v>50</v>
      </c>
      <c r="C58" s="12" t="s">
        <v>173</v>
      </c>
      <c r="D58" s="517" t="s">
        <v>171</v>
      </c>
      <c r="E58" s="517" t="s">
        <v>171</v>
      </c>
      <c r="F58" s="269">
        <f t="shared" si="5"/>
        <v>0</v>
      </c>
      <c r="G58" s="24"/>
      <c r="H58" s="45"/>
      <c r="I58" s="34"/>
      <c r="J58" s="192"/>
      <c r="K58" s="192"/>
      <c r="L58" s="105"/>
    </row>
    <row r="59" spans="2:12" ht="15.75" customHeight="1">
      <c r="B59" s="156">
        <v>51</v>
      </c>
      <c r="C59" s="12" t="s">
        <v>173</v>
      </c>
      <c r="D59" s="517" t="s">
        <v>171</v>
      </c>
      <c r="E59" s="517" t="s">
        <v>171</v>
      </c>
      <c r="F59" s="269">
        <f t="shared" si="5"/>
        <v>0</v>
      </c>
      <c r="G59" s="24"/>
      <c r="H59" s="45"/>
      <c r="I59" s="34"/>
      <c r="J59" s="192"/>
      <c r="K59" s="192"/>
      <c r="L59" s="105"/>
    </row>
    <row r="60" spans="2:12" ht="15.75" customHeight="1" thickBot="1">
      <c r="B60" s="144">
        <v>52</v>
      </c>
      <c r="C60" s="187" t="s">
        <v>173</v>
      </c>
      <c r="D60" s="518" t="s">
        <v>171</v>
      </c>
      <c r="E60" s="518" t="s">
        <v>171</v>
      </c>
      <c r="F60" s="270">
        <f t="shared" si="5"/>
        <v>0</v>
      </c>
      <c r="G60" s="24"/>
      <c r="H60" s="45"/>
      <c r="I60" s="34"/>
      <c r="J60" s="192"/>
      <c r="K60" s="192"/>
      <c r="L60" s="105"/>
    </row>
    <row r="61" spans="2:12" ht="15.75" customHeight="1">
      <c r="B61" s="204"/>
      <c r="C61" s="207"/>
      <c r="D61" s="205"/>
      <c r="E61" s="205"/>
      <c r="F61" s="211"/>
      <c r="G61" s="24"/>
      <c r="H61" s="45"/>
      <c r="I61" s="34"/>
      <c r="J61" s="192"/>
      <c r="K61" s="192"/>
      <c r="L61" s="105"/>
    </row>
    <row r="62" spans="3:8" ht="15.75" customHeight="1">
      <c r="C62" s="45" t="s">
        <v>41</v>
      </c>
      <c r="D62" s="46">
        <f>AVERAGE(D9:D60)</f>
        <v>59802.6017197403</v>
      </c>
      <c r="E62" s="92"/>
      <c r="F62" s="24"/>
      <c r="G62" s="24"/>
      <c r="H62" s="45"/>
    </row>
    <row r="63" spans="3:8" ht="15.75" customHeight="1">
      <c r="C63" s="45" t="s">
        <v>108</v>
      </c>
      <c r="D63" s="47">
        <f>AVERAGE(D10:D15,D17,D19:D50,D52:D60)</f>
        <v>59106.371110264925</v>
      </c>
      <c r="E63" s="47">
        <f>AVERAGE(E9:E15,E17,E19:E50,E52:E60)</f>
        <v>46302.21626778671</v>
      </c>
      <c r="F63" s="105">
        <f>IF(D63&gt;E63,1,0)</f>
        <v>1</v>
      </c>
      <c r="G63" s="24"/>
      <c r="H63" s="45"/>
    </row>
    <row r="64" spans="2:12" ht="15.75" customHeight="1">
      <c r="B64" s="45"/>
      <c r="C64" s="34"/>
      <c r="D64" s="92"/>
      <c r="E64" s="92"/>
      <c r="F64" s="105"/>
      <c r="G64" s="24"/>
      <c r="H64" s="45"/>
      <c r="I64" s="34"/>
      <c r="J64" s="192"/>
      <c r="K64" s="192"/>
      <c r="L64" s="105"/>
    </row>
    <row r="65" spans="2:12" ht="15.75" customHeight="1">
      <c r="B65" s="45"/>
      <c r="C65" s="34"/>
      <c r="D65" s="92"/>
      <c r="E65" s="92"/>
      <c r="F65" s="105"/>
      <c r="G65" s="24"/>
      <c r="H65" s="45"/>
      <c r="I65" s="34"/>
      <c r="J65" s="192"/>
      <c r="K65" s="192"/>
      <c r="L65" s="105"/>
    </row>
    <row r="66" spans="2:12" ht="15.75" customHeight="1">
      <c r="B66" s="45"/>
      <c r="C66" s="34"/>
      <c r="D66" s="92"/>
      <c r="E66" s="92"/>
      <c r="F66" s="105"/>
      <c r="G66" s="24"/>
      <c r="H66" s="45"/>
      <c r="I66" s="34"/>
      <c r="J66" s="192"/>
      <c r="K66" s="192"/>
      <c r="L66" s="105"/>
    </row>
    <row r="67" spans="2:12" ht="15.75" customHeight="1">
      <c r="B67" s="45"/>
      <c r="C67" s="34"/>
      <c r="D67" s="92"/>
      <c r="E67" s="92"/>
      <c r="F67" s="105"/>
      <c r="G67" s="24"/>
      <c r="H67" s="45"/>
      <c r="I67" s="34"/>
      <c r="J67" s="192"/>
      <c r="K67" s="192"/>
      <c r="L67" s="105"/>
    </row>
    <row r="68" spans="2:12" ht="15.75" customHeight="1">
      <c r="B68" s="45"/>
      <c r="C68" s="34"/>
      <c r="D68" s="92"/>
      <c r="E68" s="92"/>
      <c r="F68" s="105"/>
      <c r="G68" s="24"/>
      <c r="H68" s="45"/>
      <c r="I68" s="34"/>
      <c r="J68" s="192"/>
      <c r="K68" s="192"/>
      <c r="L68" s="105"/>
    </row>
    <row r="69" spans="2:12" ht="15.75" customHeight="1">
      <c r="B69" s="45"/>
      <c r="C69" s="34"/>
      <c r="D69" s="92"/>
      <c r="E69" s="92"/>
      <c r="F69" s="105"/>
      <c r="G69" s="24"/>
      <c r="H69" s="20"/>
      <c r="I69" s="34"/>
      <c r="J69" s="92"/>
      <c r="K69" s="92"/>
      <c r="L69" s="24"/>
    </row>
    <row r="70" spans="2:8" ht="15.75" customHeight="1">
      <c r="B70" s="45"/>
      <c r="C70" s="34"/>
      <c r="D70" s="92"/>
      <c r="E70" s="92"/>
      <c r="F70" s="105"/>
      <c r="G70" s="24"/>
      <c r="H70" s="20"/>
    </row>
    <row r="71" spans="2:8" ht="15.75" customHeight="1">
      <c r="B71" s="45"/>
      <c r="C71" s="34"/>
      <c r="D71" s="92"/>
      <c r="E71" s="92"/>
      <c r="F71" s="105"/>
      <c r="G71" s="24"/>
      <c r="H71" s="20"/>
    </row>
    <row r="72" spans="2:12" ht="15.75" customHeight="1">
      <c r="B72" s="45"/>
      <c r="C72" s="34"/>
      <c r="D72" s="92"/>
      <c r="E72" s="92"/>
      <c r="F72" s="105"/>
      <c r="G72" s="24"/>
      <c r="H72" s="20"/>
      <c r="I72" s="34"/>
      <c r="J72" s="92"/>
      <c r="K72" s="92"/>
      <c r="L72" s="24"/>
    </row>
    <row r="73" spans="2:12" ht="15.75" customHeight="1">
      <c r="B73" s="45"/>
      <c r="C73" s="34"/>
      <c r="D73" s="92"/>
      <c r="E73" s="92"/>
      <c r="F73" s="105"/>
      <c r="G73" s="24"/>
      <c r="H73" s="20"/>
      <c r="I73" s="34"/>
      <c r="J73" s="92"/>
      <c r="K73" s="92"/>
      <c r="L73" s="24"/>
    </row>
    <row r="74" spans="2:12" ht="15.75" customHeight="1">
      <c r="B74" s="45"/>
      <c r="C74" s="34"/>
      <c r="D74" s="92"/>
      <c r="E74" s="92"/>
      <c r="F74" s="105"/>
      <c r="G74" s="24"/>
      <c r="H74" s="20"/>
      <c r="I74" s="34"/>
      <c r="J74" s="92"/>
      <c r="K74" s="92"/>
      <c r="L74" s="24"/>
    </row>
    <row r="75" spans="2:12" ht="15.75" customHeight="1">
      <c r="B75" s="45"/>
      <c r="C75" s="34"/>
      <c r="D75" s="92"/>
      <c r="E75" s="92"/>
      <c r="F75" s="105"/>
      <c r="G75" s="24"/>
      <c r="H75" s="20"/>
      <c r="I75" s="34"/>
      <c r="J75" s="92"/>
      <c r="K75" s="92"/>
      <c r="L75" s="24"/>
    </row>
    <row r="76" spans="2:12" ht="15.75" customHeight="1">
      <c r="B76" s="45"/>
      <c r="C76" s="34"/>
      <c r="D76" s="92"/>
      <c r="E76" s="92"/>
      <c r="F76" s="105"/>
      <c r="G76" s="24"/>
      <c r="H76" s="20"/>
      <c r="I76" s="34"/>
      <c r="J76" s="92"/>
      <c r="K76" s="92"/>
      <c r="L76" s="24"/>
    </row>
    <row r="77" spans="2:12" ht="15.75" customHeight="1">
      <c r="B77" s="45"/>
      <c r="C77" s="34"/>
      <c r="D77" s="92"/>
      <c r="E77" s="92"/>
      <c r="F77" s="105"/>
      <c r="G77" s="24"/>
      <c r="H77" s="20"/>
      <c r="I77" s="34"/>
      <c r="J77" s="92"/>
      <c r="K77" s="92"/>
      <c r="L77" s="24"/>
    </row>
    <row r="78" spans="2:12" ht="15.75" customHeight="1">
      <c r="B78" s="45"/>
      <c r="C78" s="34"/>
      <c r="D78" s="92"/>
      <c r="E78" s="92"/>
      <c r="F78" s="105"/>
      <c r="G78" s="24"/>
      <c r="H78" s="20"/>
      <c r="I78" s="34"/>
      <c r="J78" s="92"/>
      <c r="K78" s="92"/>
      <c r="L78" s="24"/>
    </row>
    <row r="79" spans="2:12" ht="15.75" customHeight="1">
      <c r="B79" s="45"/>
      <c r="C79" s="34"/>
      <c r="D79" s="92"/>
      <c r="E79" s="92"/>
      <c r="F79" s="105"/>
      <c r="G79" s="24"/>
      <c r="H79" s="20"/>
      <c r="I79" s="34"/>
      <c r="J79" s="92"/>
      <c r="K79" s="92"/>
      <c r="L79" s="24"/>
    </row>
    <row r="80" spans="2:12" ht="15.75" customHeight="1">
      <c r="B80" s="45"/>
      <c r="C80" s="34"/>
      <c r="D80" s="92"/>
      <c r="E80" s="92"/>
      <c r="F80" s="105"/>
      <c r="G80" s="24"/>
      <c r="H80" s="20"/>
      <c r="I80" s="34"/>
      <c r="J80" s="92"/>
      <c r="K80" s="92"/>
      <c r="L80" s="24"/>
    </row>
    <row r="81" spans="2:12" ht="15.75" customHeight="1">
      <c r="B81" s="45"/>
      <c r="C81" s="34"/>
      <c r="D81" s="92"/>
      <c r="E81" s="92"/>
      <c r="F81" s="105"/>
      <c r="G81" s="24"/>
      <c r="H81" s="20"/>
      <c r="I81" s="34"/>
      <c r="J81" s="92"/>
      <c r="K81" s="92"/>
      <c r="L81" s="24"/>
    </row>
    <row r="82" spans="2:12" ht="15.75" customHeight="1">
      <c r="B82" s="23"/>
      <c r="C82" s="34"/>
      <c r="D82" s="92"/>
      <c r="E82" s="92"/>
      <c r="F82" s="24"/>
      <c r="G82" s="24"/>
      <c r="H82" s="20"/>
      <c r="I82" s="34"/>
      <c r="J82" s="92"/>
      <c r="K82" s="92"/>
      <c r="L82" s="24"/>
    </row>
    <row r="83" spans="2:12" ht="15.75" customHeight="1">
      <c r="B83" s="23"/>
      <c r="G83" s="24"/>
      <c r="H83" s="20"/>
      <c r="I83" s="34"/>
      <c r="J83" s="92"/>
      <c r="K83" s="92"/>
      <c r="L83" s="24"/>
    </row>
    <row r="84" spans="2:12" ht="15.75" customHeight="1">
      <c r="B84" s="23"/>
      <c r="G84" s="24"/>
      <c r="H84" s="20"/>
      <c r="I84" s="34"/>
      <c r="J84" s="92"/>
      <c r="K84" s="92"/>
      <c r="L84" s="24"/>
    </row>
    <row r="85" spans="2:12" ht="15.75" customHeight="1">
      <c r="B85" s="23"/>
      <c r="C85" s="34"/>
      <c r="D85" s="49"/>
      <c r="E85" s="49"/>
      <c r="F85" s="24"/>
      <c r="G85" s="24"/>
      <c r="H85" s="20"/>
      <c r="I85" s="34"/>
      <c r="J85" s="92"/>
      <c r="K85" s="92"/>
      <c r="L85" s="24"/>
    </row>
    <row r="86" spans="2:12" ht="15.75" customHeight="1">
      <c r="B86" s="23"/>
      <c r="C86" s="45"/>
      <c r="D86" s="49"/>
      <c r="E86" s="49"/>
      <c r="F86" s="24"/>
      <c r="G86" s="24"/>
      <c r="H86" s="23"/>
      <c r="I86" s="34"/>
      <c r="J86" s="92"/>
      <c r="K86" s="92"/>
      <c r="L86" s="24"/>
    </row>
    <row r="87" spans="2:12" ht="15.75" customHeight="1">
      <c r="B87" s="23"/>
      <c r="C87" s="45"/>
      <c r="D87" s="49"/>
      <c r="E87" s="49"/>
      <c r="F87" s="24"/>
      <c r="G87" s="27"/>
      <c r="H87" s="23"/>
      <c r="I87" s="23"/>
      <c r="J87" s="23"/>
      <c r="K87" s="23"/>
      <c r="L87" s="23"/>
    </row>
    <row r="88" spans="3:12" ht="15.75" customHeight="1">
      <c r="C88" s="26"/>
      <c r="D88" s="103"/>
      <c r="E88" s="103"/>
      <c r="F88" s="27"/>
      <c r="G88" s="27"/>
      <c r="H88" s="23"/>
      <c r="I88" s="23"/>
      <c r="J88" s="23"/>
      <c r="K88" s="23"/>
      <c r="L88" s="23"/>
    </row>
    <row r="89" spans="3:12" ht="15.75" customHeight="1">
      <c r="C89" s="26"/>
      <c r="D89" s="103"/>
      <c r="E89" s="103"/>
      <c r="F89" s="27"/>
      <c r="G89" s="27"/>
      <c r="H89" s="23"/>
      <c r="I89" s="34"/>
      <c r="J89" s="49"/>
      <c r="K89" s="49"/>
      <c r="L89" s="24"/>
    </row>
    <row r="90" spans="3:12" ht="15.75" customHeight="1">
      <c r="C90" s="26"/>
      <c r="D90" s="103"/>
      <c r="E90" s="103"/>
      <c r="F90" s="27"/>
      <c r="G90" s="27"/>
      <c r="H90" s="23"/>
      <c r="I90" s="34"/>
      <c r="J90" s="49"/>
      <c r="K90" s="49"/>
      <c r="L90" s="24"/>
    </row>
    <row r="91" spans="3:12" ht="15.75" customHeight="1">
      <c r="C91" s="26"/>
      <c r="D91" s="103"/>
      <c r="E91" s="103"/>
      <c r="F91" s="27"/>
      <c r="G91" s="27"/>
      <c r="H91" s="23"/>
      <c r="I91" s="34"/>
      <c r="J91" s="49"/>
      <c r="K91" s="49"/>
      <c r="L91" s="24"/>
    </row>
    <row r="92" spans="3:12" ht="15.75" customHeight="1">
      <c r="C92" s="26"/>
      <c r="D92" s="103"/>
      <c r="E92" s="103"/>
      <c r="F92" s="27"/>
      <c r="G92" s="27"/>
      <c r="I92" s="26"/>
      <c r="J92" s="103"/>
      <c r="K92" s="103"/>
      <c r="L92" s="27"/>
    </row>
    <row r="93" spans="3:12" ht="15.75" customHeight="1">
      <c r="C93" s="26"/>
      <c r="D93" s="103"/>
      <c r="E93" s="103"/>
      <c r="F93" s="27"/>
      <c r="G93" s="27"/>
      <c r="I93" s="26"/>
      <c r="J93" s="103"/>
      <c r="K93" s="103"/>
      <c r="L93" s="27"/>
    </row>
    <row r="94" spans="3:12" ht="15.75" customHeight="1">
      <c r="C94" s="26"/>
      <c r="D94" s="103"/>
      <c r="E94" s="103"/>
      <c r="F94" s="27"/>
      <c r="G94" s="27"/>
      <c r="I94" s="26"/>
      <c r="J94" s="103"/>
      <c r="K94" s="103"/>
      <c r="L94" s="27"/>
    </row>
    <row r="95" spans="3:12" ht="15.75" customHeight="1">
      <c r="C95" s="26"/>
      <c r="D95" s="103"/>
      <c r="E95" s="103"/>
      <c r="F95" s="27"/>
      <c r="G95" s="27"/>
      <c r="I95" s="26"/>
      <c r="J95" s="103"/>
      <c r="K95" s="103"/>
      <c r="L95" s="27"/>
    </row>
    <row r="96" spans="3:12" ht="15.75" customHeight="1">
      <c r="C96" s="26"/>
      <c r="D96" s="103"/>
      <c r="E96" s="103"/>
      <c r="F96" s="27"/>
      <c r="G96" s="27"/>
      <c r="I96" s="26"/>
      <c r="J96" s="103"/>
      <c r="K96" s="103"/>
      <c r="L96" s="27"/>
    </row>
    <row r="97" spans="3:12" ht="15.75" customHeight="1">
      <c r="C97" s="26"/>
      <c r="D97" s="103"/>
      <c r="E97" s="103"/>
      <c r="F97" s="27"/>
      <c r="G97" s="27"/>
      <c r="I97" s="26"/>
      <c r="J97" s="103"/>
      <c r="K97" s="103"/>
      <c r="L97" s="27"/>
    </row>
    <row r="98" spans="3:12" ht="15.75" customHeight="1">
      <c r="C98" s="26"/>
      <c r="D98" s="103"/>
      <c r="E98" s="103"/>
      <c r="F98" s="27"/>
      <c r="G98" s="27"/>
      <c r="I98" s="26"/>
      <c r="J98" s="103"/>
      <c r="K98" s="103"/>
      <c r="L98" s="27"/>
    </row>
    <row r="99" spans="3:12" ht="15.75" customHeight="1">
      <c r="C99" s="26"/>
      <c r="D99" s="103"/>
      <c r="E99" s="103"/>
      <c r="F99" s="27"/>
      <c r="G99" s="27"/>
      <c r="I99" s="26"/>
      <c r="J99" s="103"/>
      <c r="K99" s="103"/>
      <c r="L99" s="27"/>
    </row>
    <row r="100" spans="3:12" ht="15.75" customHeight="1">
      <c r="C100" s="26"/>
      <c r="D100" s="103"/>
      <c r="E100" s="103"/>
      <c r="F100" s="27"/>
      <c r="G100" s="27"/>
      <c r="I100" s="26"/>
      <c r="J100" s="103"/>
      <c r="K100" s="103"/>
      <c r="L100" s="27"/>
    </row>
    <row r="101" spans="3:12" ht="15.75" customHeight="1">
      <c r="C101" s="26"/>
      <c r="D101" s="103"/>
      <c r="E101" s="103"/>
      <c r="F101" s="27"/>
      <c r="G101" s="27"/>
      <c r="I101" s="26"/>
      <c r="J101" s="103"/>
      <c r="K101" s="103"/>
      <c r="L101" s="27"/>
    </row>
    <row r="102" spans="3:12" ht="15.75" customHeight="1">
      <c r="C102" s="26"/>
      <c r="D102" s="103"/>
      <c r="E102" s="103"/>
      <c r="F102" s="27"/>
      <c r="G102" s="27"/>
      <c r="I102" s="26"/>
      <c r="J102" s="103"/>
      <c r="K102" s="103"/>
      <c r="L102" s="27"/>
    </row>
    <row r="103" spans="3:12" ht="15.75" customHeight="1">
      <c r="C103" s="26"/>
      <c r="D103" s="103"/>
      <c r="E103" s="103"/>
      <c r="F103" s="27"/>
      <c r="G103" s="27"/>
      <c r="I103" s="26"/>
      <c r="J103" s="103"/>
      <c r="K103" s="103"/>
      <c r="L103" s="27"/>
    </row>
    <row r="104" spans="3:12" ht="15.75" customHeight="1">
      <c r="C104" s="26"/>
      <c r="D104" s="103"/>
      <c r="E104" s="103"/>
      <c r="F104" s="27"/>
      <c r="G104" s="27"/>
      <c r="I104" s="26"/>
      <c r="J104" s="103"/>
      <c r="K104" s="103"/>
      <c r="L104" s="27"/>
    </row>
    <row r="105" spans="3:12" ht="15.75" customHeight="1">
      <c r="C105" s="26"/>
      <c r="D105" s="103"/>
      <c r="E105" s="103"/>
      <c r="F105" s="27"/>
      <c r="G105" s="27"/>
      <c r="I105" s="26"/>
      <c r="J105" s="103"/>
      <c r="K105" s="103"/>
      <c r="L105" s="27"/>
    </row>
    <row r="106" spans="3:12" ht="15.75" customHeight="1">
      <c r="C106" s="26"/>
      <c r="D106" s="103"/>
      <c r="E106" s="103"/>
      <c r="F106" s="27"/>
      <c r="G106" s="27"/>
      <c r="I106" s="26"/>
      <c r="J106" s="103"/>
      <c r="K106" s="103"/>
      <c r="L106" s="27"/>
    </row>
    <row r="107" spans="3:12" ht="15.75" customHeight="1">
      <c r="C107" s="26"/>
      <c r="D107" s="103"/>
      <c r="E107" s="103"/>
      <c r="F107" s="27"/>
      <c r="G107" s="27"/>
      <c r="I107" s="26"/>
      <c r="J107" s="103"/>
      <c r="K107" s="103"/>
      <c r="L107" s="27"/>
    </row>
    <row r="108" spans="3:12" ht="15.75" customHeight="1">
      <c r="C108" s="245"/>
      <c r="D108" s="246"/>
      <c r="E108" s="246"/>
      <c r="F108" s="112"/>
      <c r="G108" s="27"/>
      <c r="I108" s="26"/>
      <c r="J108" s="103"/>
      <c r="K108" s="103"/>
      <c r="L108" s="27"/>
    </row>
    <row r="109" spans="3:12" ht="15.75" customHeight="1">
      <c r="C109" s="245"/>
      <c r="D109" s="246"/>
      <c r="E109" s="246"/>
      <c r="F109" s="112"/>
      <c r="G109" s="27"/>
      <c r="I109" s="26"/>
      <c r="J109" s="103"/>
      <c r="K109" s="103"/>
      <c r="L109" s="27"/>
    </row>
    <row r="110" spans="3:12" ht="15.75" customHeight="1">
      <c r="C110" s="247"/>
      <c r="D110" s="248"/>
      <c r="E110" s="248"/>
      <c r="F110" s="249"/>
      <c r="G110" s="27"/>
      <c r="I110" s="26"/>
      <c r="J110" s="103"/>
      <c r="K110" s="103"/>
      <c r="L110" s="27"/>
    </row>
    <row r="111" spans="3:12" ht="15.75" customHeight="1">
      <c r="C111" s="247" t="s">
        <v>109</v>
      </c>
      <c r="D111" s="250">
        <f>'Средняя цена продажи'!D76</f>
        <v>967910.0082406276</v>
      </c>
      <c r="E111" s="251">
        <v>1</v>
      </c>
      <c r="F111" s="249"/>
      <c r="G111" s="27"/>
      <c r="I111" s="26"/>
      <c r="J111" s="103"/>
      <c r="K111" s="103"/>
      <c r="L111" s="27"/>
    </row>
    <row r="112" spans="3:12" ht="15.75" customHeight="1">
      <c r="C112" s="247" t="s">
        <v>111</v>
      </c>
      <c r="D112" s="250">
        <f>D62</f>
        <v>59802.6017197403</v>
      </c>
      <c r="E112" s="252">
        <f>D112/D111</f>
        <v>0.06178529120537108</v>
      </c>
      <c r="F112" s="249"/>
      <c r="G112" s="27"/>
      <c r="I112" s="26"/>
      <c r="J112" s="103"/>
      <c r="K112" s="103"/>
      <c r="L112" s="27"/>
    </row>
    <row r="113" spans="3:12" ht="15.75" customHeight="1">
      <c r="C113" s="247" t="s">
        <v>110</v>
      </c>
      <c r="D113" s="250">
        <f>J54</f>
        <v>54017.93425205177</v>
      </c>
      <c r="E113" s="252">
        <f>D113/D111</f>
        <v>0.0558088394501058</v>
      </c>
      <c r="F113" s="249"/>
      <c r="G113" s="27"/>
      <c r="I113" s="26"/>
      <c r="J113" s="103"/>
      <c r="K113" s="103"/>
      <c r="L113" s="27"/>
    </row>
    <row r="114" spans="3:12" ht="15.75" customHeight="1">
      <c r="C114" s="247"/>
      <c r="D114" s="248"/>
      <c r="E114" s="248"/>
      <c r="F114" s="249"/>
      <c r="G114" s="27"/>
      <c r="I114" s="26"/>
      <c r="J114" s="103"/>
      <c r="K114" s="103"/>
      <c r="L114" s="27"/>
    </row>
    <row r="115" spans="3:12" ht="15.75" customHeight="1">
      <c r="C115" s="26"/>
      <c r="D115" s="103"/>
      <c r="E115" s="103"/>
      <c r="F115" s="27"/>
      <c r="G115" s="27"/>
      <c r="I115" s="26"/>
      <c r="J115" s="103"/>
      <c r="K115" s="103"/>
      <c r="L115" s="27"/>
    </row>
    <row r="116" spans="3:12" ht="15.75" customHeight="1">
      <c r="C116" s="26"/>
      <c r="D116" s="103"/>
      <c r="E116" s="103"/>
      <c r="F116" s="27"/>
      <c r="G116" s="27"/>
      <c r="I116" s="26"/>
      <c r="J116" s="103"/>
      <c r="K116" s="103"/>
      <c r="L116" s="27"/>
    </row>
    <row r="117" spans="3:12" ht="15.75" customHeight="1">
      <c r="C117" s="26"/>
      <c r="D117" s="103"/>
      <c r="E117" s="103"/>
      <c r="F117" s="27"/>
      <c r="G117" s="27"/>
      <c r="I117" s="26"/>
      <c r="J117" s="103"/>
      <c r="K117" s="103"/>
      <c r="L117" s="27"/>
    </row>
    <row r="118" spans="3:12" ht="15.75" customHeight="1">
      <c r="C118" s="26"/>
      <c r="D118" s="103"/>
      <c r="E118" s="103"/>
      <c r="F118" s="27"/>
      <c r="G118" s="27"/>
      <c r="I118" s="26"/>
      <c r="J118" s="103"/>
      <c r="K118" s="103"/>
      <c r="L118" s="27"/>
    </row>
    <row r="119" spans="3:12" ht="15.75" customHeight="1">
      <c r="C119" s="26"/>
      <c r="D119" s="103"/>
      <c r="E119" s="103"/>
      <c r="F119" s="27"/>
      <c r="G119" s="27"/>
      <c r="I119" s="26"/>
      <c r="J119" s="103"/>
      <c r="K119" s="103"/>
      <c r="L119" s="27"/>
    </row>
    <row r="120" spans="3:12" ht="15.75" customHeight="1">
      <c r="C120" s="26"/>
      <c r="D120" s="103"/>
      <c r="E120" s="103"/>
      <c r="F120" s="27"/>
      <c r="G120" s="27"/>
      <c r="I120" s="26"/>
      <c r="J120" s="103"/>
      <c r="K120" s="103"/>
      <c r="L120" s="27"/>
    </row>
    <row r="121" spans="3:12" ht="15.75" customHeight="1">
      <c r="C121" s="26"/>
      <c r="D121" s="103"/>
      <c r="E121" s="103"/>
      <c r="F121" s="27"/>
      <c r="G121" s="27"/>
      <c r="I121" s="26"/>
      <c r="J121" s="103"/>
      <c r="K121" s="103"/>
      <c r="L121" s="27"/>
    </row>
    <row r="122" spans="3:12" ht="15.75" customHeight="1">
      <c r="C122" s="26"/>
      <c r="D122" s="103"/>
      <c r="E122" s="103"/>
      <c r="F122" s="27"/>
      <c r="G122" s="27"/>
      <c r="I122" s="26"/>
      <c r="J122" s="103"/>
      <c r="K122" s="103"/>
      <c r="L122" s="27"/>
    </row>
    <row r="123" spans="3:12" ht="15.75" customHeight="1">
      <c r="C123" s="26"/>
      <c r="D123" s="103"/>
      <c r="E123" s="103"/>
      <c r="F123" s="27"/>
      <c r="G123" s="27"/>
      <c r="I123" s="26"/>
      <c r="J123" s="103"/>
      <c r="K123" s="103"/>
      <c r="L123" s="27"/>
    </row>
    <row r="124" spans="3:12" ht="15.75" customHeight="1">
      <c r="C124" s="26"/>
      <c r="D124" s="103"/>
      <c r="E124" s="103"/>
      <c r="F124" s="27"/>
      <c r="G124" s="27"/>
      <c r="I124" s="26"/>
      <c r="J124" s="103"/>
      <c r="K124" s="103"/>
      <c r="L124" s="27"/>
    </row>
    <row r="125" spans="3:12" ht="15.75" customHeight="1">
      <c r="C125" s="26"/>
      <c r="D125" s="103"/>
      <c r="E125" s="103"/>
      <c r="F125" s="27"/>
      <c r="G125" s="27"/>
      <c r="I125" s="26"/>
      <c r="J125" s="103"/>
      <c r="K125" s="103"/>
      <c r="L125" s="27"/>
    </row>
    <row r="126" spans="3:12" ht="15.75" customHeight="1">
      <c r="C126" s="26"/>
      <c r="D126" s="103"/>
      <c r="E126" s="103"/>
      <c r="F126" s="27"/>
      <c r="G126" s="27"/>
      <c r="I126" s="26"/>
      <c r="J126" s="103"/>
      <c r="K126" s="103"/>
      <c r="L126" s="27"/>
    </row>
    <row r="127" spans="3:12" ht="15.75" customHeight="1">
      <c r="C127" s="26"/>
      <c r="D127" s="103"/>
      <c r="E127" s="103"/>
      <c r="F127" s="27"/>
      <c r="G127" s="27"/>
      <c r="I127" s="26"/>
      <c r="J127" s="103"/>
      <c r="K127" s="103"/>
      <c r="L127" s="27"/>
    </row>
    <row r="128" spans="3:12" ht="15.75" customHeight="1">
      <c r="C128" s="26"/>
      <c r="D128" s="103"/>
      <c r="E128" s="103"/>
      <c r="F128" s="27"/>
      <c r="G128" s="27"/>
      <c r="I128" s="26"/>
      <c r="J128" s="103"/>
      <c r="K128" s="103"/>
      <c r="L128" s="27"/>
    </row>
    <row r="129" spans="3:12" ht="15.75" customHeight="1">
      <c r="C129" s="26"/>
      <c r="D129" s="103"/>
      <c r="E129" s="103"/>
      <c r="F129" s="27"/>
      <c r="G129" s="27"/>
      <c r="I129" s="26"/>
      <c r="J129" s="103"/>
      <c r="K129" s="103"/>
      <c r="L129" s="27"/>
    </row>
    <row r="130" spans="3:12" ht="15.75" customHeight="1">
      <c r="C130" s="26"/>
      <c r="D130" s="103"/>
      <c r="E130" s="103"/>
      <c r="F130" s="27"/>
      <c r="G130" s="27"/>
      <c r="I130" s="26"/>
      <c r="J130" s="103"/>
      <c r="K130" s="103"/>
      <c r="L130" s="27"/>
    </row>
    <row r="131" spans="3:12" ht="15.75" customHeight="1">
      <c r="C131" s="26"/>
      <c r="D131" s="103"/>
      <c r="E131" s="103"/>
      <c r="F131" s="27"/>
      <c r="G131" s="27"/>
      <c r="I131" s="26"/>
      <c r="J131" s="103"/>
      <c r="K131" s="103"/>
      <c r="L131" s="27"/>
    </row>
    <row r="132" spans="3:12" ht="15.75" customHeight="1">
      <c r="C132" s="26"/>
      <c r="D132" s="103"/>
      <c r="E132" s="103"/>
      <c r="F132" s="27"/>
      <c r="G132" s="27"/>
      <c r="I132" s="26"/>
      <c r="J132" s="103"/>
      <c r="K132" s="103"/>
      <c r="L132" s="27"/>
    </row>
    <row r="133" spans="3:12" ht="15.75" customHeight="1">
      <c r="C133" s="26"/>
      <c r="D133" s="103"/>
      <c r="E133" s="103"/>
      <c r="F133" s="27"/>
      <c r="G133" s="27"/>
      <c r="I133" s="26"/>
      <c r="J133" s="103"/>
      <c r="K133" s="103"/>
      <c r="L133" s="27"/>
    </row>
    <row r="134" spans="3:12" ht="15.75" customHeight="1">
      <c r="C134" s="26"/>
      <c r="D134" s="103"/>
      <c r="E134" s="103"/>
      <c r="F134" s="27"/>
      <c r="G134" s="27"/>
      <c r="I134" s="26"/>
      <c r="J134" s="103"/>
      <c r="K134" s="103"/>
      <c r="L134" s="27"/>
    </row>
    <row r="135" spans="3:12" ht="15.75" customHeight="1">
      <c r="C135" s="26"/>
      <c r="D135" s="103"/>
      <c r="E135" s="103"/>
      <c r="F135" s="27"/>
      <c r="G135" s="27"/>
      <c r="I135" s="26"/>
      <c r="J135" s="103"/>
      <c r="K135" s="103"/>
      <c r="L135" s="27"/>
    </row>
    <row r="136" spans="3:12" ht="15.75" customHeight="1">
      <c r="C136" s="26"/>
      <c r="D136" s="103"/>
      <c r="E136" s="103"/>
      <c r="F136" s="27"/>
      <c r="G136" s="27"/>
      <c r="I136" s="26"/>
      <c r="J136" s="103"/>
      <c r="K136" s="103"/>
      <c r="L136" s="27"/>
    </row>
    <row r="137" spans="3:12" ht="15.75" customHeight="1">
      <c r="C137" s="26"/>
      <c r="D137" s="103"/>
      <c r="E137" s="103"/>
      <c r="F137" s="27"/>
      <c r="G137" s="27"/>
      <c r="I137" s="26"/>
      <c r="J137" s="103"/>
      <c r="K137" s="103"/>
      <c r="L137" s="27"/>
    </row>
    <row r="138" spans="3:12" ht="15.75" customHeight="1">
      <c r="C138" s="26"/>
      <c r="D138" s="103"/>
      <c r="E138" s="103"/>
      <c r="F138" s="27"/>
      <c r="G138" s="27"/>
      <c r="I138" s="26"/>
      <c r="J138" s="103"/>
      <c r="K138" s="103"/>
      <c r="L138" s="27"/>
    </row>
    <row r="139" spans="3:12" ht="15.75" customHeight="1">
      <c r="C139" s="26"/>
      <c r="D139" s="103"/>
      <c r="E139" s="103"/>
      <c r="F139" s="27"/>
      <c r="G139" s="27"/>
      <c r="I139" s="26"/>
      <c r="J139" s="103"/>
      <c r="K139" s="103"/>
      <c r="L139" s="27"/>
    </row>
    <row r="140" spans="3:12" ht="15.75" customHeight="1">
      <c r="C140" s="26"/>
      <c r="D140" s="103"/>
      <c r="E140" s="103"/>
      <c r="F140" s="27"/>
      <c r="G140" s="27"/>
      <c r="I140" s="26"/>
      <c r="J140" s="103"/>
      <c r="K140" s="103"/>
      <c r="L140" s="27"/>
    </row>
    <row r="141" spans="3:12" ht="15.75" customHeight="1">
      <c r="C141" s="26"/>
      <c r="D141" s="103"/>
      <c r="E141" s="103"/>
      <c r="F141" s="27"/>
      <c r="G141" s="27"/>
      <c r="I141" s="26"/>
      <c r="J141" s="103"/>
      <c r="K141" s="103"/>
      <c r="L141" s="27"/>
    </row>
    <row r="142" spans="3:12" ht="15.75" customHeight="1">
      <c r="C142" s="26"/>
      <c r="D142" s="103"/>
      <c r="E142" s="103"/>
      <c r="F142" s="27"/>
      <c r="G142" s="27"/>
      <c r="I142" s="26"/>
      <c r="J142" s="103"/>
      <c r="K142" s="103"/>
      <c r="L142" s="27"/>
    </row>
    <row r="143" spans="3:12" ht="15.75" customHeight="1">
      <c r="C143" s="26"/>
      <c r="D143" s="103"/>
      <c r="E143" s="103"/>
      <c r="F143" s="27"/>
      <c r="G143" s="27"/>
      <c r="I143" s="26"/>
      <c r="J143" s="103"/>
      <c r="K143" s="103"/>
      <c r="L143" s="27"/>
    </row>
    <row r="144" spans="3:12" ht="15.75" customHeight="1">
      <c r="C144" s="26"/>
      <c r="D144" s="103"/>
      <c r="E144" s="103"/>
      <c r="F144" s="27"/>
      <c r="G144" s="27"/>
      <c r="I144" s="26"/>
      <c r="J144" s="103"/>
      <c r="K144" s="103"/>
      <c r="L144" s="27"/>
    </row>
    <row r="145" spans="3:12" ht="15.75" customHeight="1">
      <c r="C145" s="26"/>
      <c r="D145" s="103"/>
      <c r="E145" s="103"/>
      <c r="F145" s="27"/>
      <c r="G145" s="27"/>
      <c r="I145" s="26"/>
      <c r="J145" s="103"/>
      <c r="K145" s="103"/>
      <c r="L145" s="27"/>
    </row>
    <row r="146" spans="3:12" ht="15.75" customHeight="1">
      <c r="C146" s="26"/>
      <c r="D146" s="103"/>
      <c r="E146" s="103"/>
      <c r="F146" s="27"/>
      <c r="G146" s="27"/>
      <c r="I146" s="26"/>
      <c r="J146" s="103"/>
      <c r="K146" s="103"/>
      <c r="L146" s="27"/>
    </row>
    <row r="147" spans="3:12" ht="15.75" customHeight="1">
      <c r="C147" s="26"/>
      <c r="D147" s="103"/>
      <c r="E147" s="103"/>
      <c r="F147" s="27"/>
      <c r="G147" s="27"/>
      <c r="I147" s="26"/>
      <c r="J147" s="103"/>
      <c r="K147" s="103"/>
      <c r="L147" s="27"/>
    </row>
    <row r="148" spans="3:12" ht="15.75" customHeight="1">
      <c r="C148" s="26"/>
      <c r="D148" s="103"/>
      <c r="E148" s="103"/>
      <c r="F148" s="27"/>
      <c r="G148" s="27"/>
      <c r="I148" s="26"/>
      <c r="J148" s="103"/>
      <c r="K148" s="103"/>
      <c r="L148" s="27"/>
    </row>
    <row r="149" spans="3:12" ht="15.75" customHeight="1">
      <c r="C149" s="26"/>
      <c r="D149" s="103"/>
      <c r="E149" s="103"/>
      <c r="F149" s="27"/>
      <c r="G149" s="27"/>
      <c r="I149" s="26"/>
      <c r="J149" s="103"/>
      <c r="K149" s="103"/>
      <c r="L149" s="27"/>
    </row>
    <row r="150" spans="3:12" ht="15.75" customHeight="1">
      <c r="C150" s="26"/>
      <c r="D150" s="103"/>
      <c r="E150" s="103"/>
      <c r="F150" s="27"/>
      <c r="G150" s="27"/>
      <c r="I150" s="26"/>
      <c r="J150" s="103"/>
      <c r="K150" s="103"/>
      <c r="L150" s="27"/>
    </row>
    <row r="151" spans="3:12" ht="15.75" customHeight="1">
      <c r="C151" s="26"/>
      <c r="D151" s="103"/>
      <c r="E151" s="103"/>
      <c r="F151" s="27"/>
      <c r="G151" s="27"/>
      <c r="I151" s="26"/>
      <c r="J151" s="103"/>
      <c r="K151" s="103"/>
      <c r="L151" s="27"/>
    </row>
    <row r="152" spans="3:12" ht="15.75" customHeight="1">
      <c r="C152" s="26"/>
      <c r="D152" s="103"/>
      <c r="E152" s="103"/>
      <c r="F152" s="27"/>
      <c r="G152" s="27"/>
      <c r="I152" s="26"/>
      <c r="J152" s="103"/>
      <c r="K152" s="103"/>
      <c r="L152" s="27"/>
    </row>
    <row r="153" spans="3:12" ht="15.75" customHeight="1">
      <c r="C153" s="26"/>
      <c r="D153" s="103"/>
      <c r="E153" s="103"/>
      <c r="F153" s="27"/>
      <c r="G153" s="27"/>
      <c r="I153" s="26"/>
      <c r="J153" s="103"/>
      <c r="K153" s="103"/>
      <c r="L153" s="27"/>
    </row>
    <row r="154" spans="3:12" ht="15.75" customHeight="1">
      <c r="C154" s="26"/>
      <c r="D154" s="103"/>
      <c r="E154" s="103"/>
      <c r="F154" s="27"/>
      <c r="G154" s="27"/>
      <c r="I154" s="26"/>
      <c r="J154" s="103"/>
      <c r="K154" s="103"/>
      <c r="L154" s="27"/>
    </row>
    <row r="155" spans="3:12" ht="15.75" customHeight="1">
      <c r="C155" s="26"/>
      <c r="D155" s="103"/>
      <c r="E155" s="103"/>
      <c r="F155" s="27"/>
      <c r="G155" s="27"/>
      <c r="I155" s="26"/>
      <c r="J155" s="103"/>
      <c r="K155" s="103"/>
      <c r="L155" s="27"/>
    </row>
    <row r="156" spans="3:12" ht="15.75" customHeight="1">
      <c r="C156" s="26"/>
      <c r="D156" s="103"/>
      <c r="E156" s="103"/>
      <c r="F156" s="27"/>
      <c r="G156" s="27"/>
      <c r="I156" s="26"/>
      <c r="J156" s="103"/>
      <c r="K156" s="103"/>
      <c r="L156" s="27"/>
    </row>
    <row r="157" spans="3:12" ht="15.75" customHeight="1">
      <c r="C157" s="26"/>
      <c r="D157" s="103"/>
      <c r="E157" s="103"/>
      <c r="F157" s="27"/>
      <c r="G157" s="27"/>
      <c r="I157" s="26"/>
      <c r="J157" s="103"/>
      <c r="K157" s="103"/>
      <c r="L157" s="27"/>
    </row>
    <row r="158" spans="3:12" ht="15.75" customHeight="1">
      <c r="C158" s="26"/>
      <c r="D158" s="103"/>
      <c r="E158" s="103"/>
      <c r="F158" s="27"/>
      <c r="G158" s="27"/>
      <c r="I158" s="26"/>
      <c r="J158" s="103"/>
      <c r="K158" s="103"/>
      <c r="L158" s="27"/>
    </row>
    <row r="159" spans="3:12" ht="15.75" customHeight="1">
      <c r="C159" s="26"/>
      <c r="D159" s="103"/>
      <c r="E159" s="103"/>
      <c r="F159" s="27"/>
      <c r="G159" s="27"/>
      <c r="I159" s="26"/>
      <c r="J159" s="103"/>
      <c r="K159" s="103"/>
      <c r="L159" s="27"/>
    </row>
    <row r="160" spans="3:12" ht="15.75" customHeight="1">
      <c r="C160" s="26"/>
      <c r="D160" s="103"/>
      <c r="E160" s="103"/>
      <c r="F160" s="27"/>
      <c r="G160" s="27"/>
      <c r="I160" s="26"/>
      <c r="J160" s="103"/>
      <c r="K160" s="103"/>
      <c r="L160" s="27"/>
    </row>
    <row r="161" spans="3:12" ht="15.75" customHeight="1">
      <c r="C161" s="26"/>
      <c r="D161" s="103"/>
      <c r="E161" s="103"/>
      <c r="F161" s="27"/>
      <c r="G161" s="27"/>
      <c r="I161" s="26"/>
      <c r="J161" s="103"/>
      <c r="K161" s="103"/>
      <c r="L161" s="27"/>
    </row>
    <row r="162" spans="3:12" ht="15.75" customHeight="1">
      <c r="C162" s="26"/>
      <c r="D162" s="103"/>
      <c r="E162" s="103"/>
      <c r="F162" s="27"/>
      <c r="G162" s="27"/>
      <c r="I162" s="26"/>
      <c r="J162" s="103"/>
      <c r="K162" s="103"/>
      <c r="L162" s="27"/>
    </row>
    <row r="163" spans="3:12" ht="15.75" customHeight="1">
      <c r="C163" s="26"/>
      <c r="D163" s="103"/>
      <c r="E163" s="103"/>
      <c r="F163" s="27"/>
      <c r="G163" s="27"/>
      <c r="I163" s="26"/>
      <c r="J163" s="103"/>
      <c r="K163" s="103"/>
      <c r="L163" s="27"/>
    </row>
    <row r="164" spans="3:12" ht="15.75" customHeight="1">
      <c r="C164" s="26"/>
      <c r="D164" s="103"/>
      <c r="E164" s="103"/>
      <c r="F164" s="27"/>
      <c r="G164" s="27"/>
      <c r="I164" s="26"/>
      <c r="J164" s="103"/>
      <c r="K164" s="103"/>
      <c r="L164" s="27"/>
    </row>
    <row r="165" spans="3:12" ht="15.75" customHeight="1">
      <c r="C165" s="26"/>
      <c r="D165" s="103"/>
      <c r="E165" s="103"/>
      <c r="F165" s="27"/>
      <c r="G165" s="27"/>
      <c r="I165" s="26"/>
      <c r="J165" s="103"/>
      <c r="K165" s="103"/>
      <c r="L165" s="27"/>
    </row>
    <row r="166" spans="3:12" ht="15.75" customHeight="1">
      <c r="C166" s="26"/>
      <c r="D166" s="103"/>
      <c r="E166" s="103"/>
      <c r="F166" s="27"/>
      <c r="G166" s="27"/>
      <c r="I166" s="26"/>
      <c r="J166" s="103"/>
      <c r="K166" s="103"/>
      <c r="L166" s="27"/>
    </row>
    <row r="167" spans="3:12" ht="15.75" customHeight="1">
      <c r="C167" s="26"/>
      <c r="D167" s="103"/>
      <c r="E167" s="103"/>
      <c r="F167" s="27"/>
      <c r="G167" s="27"/>
      <c r="I167" s="26"/>
      <c r="J167" s="103"/>
      <c r="K167" s="103"/>
      <c r="L167" s="27"/>
    </row>
    <row r="168" spans="3:12" ht="15.75" customHeight="1">
      <c r="C168" s="26"/>
      <c r="D168" s="103"/>
      <c r="E168" s="103"/>
      <c r="F168" s="27"/>
      <c r="G168" s="27"/>
      <c r="I168" s="26"/>
      <c r="J168" s="103"/>
      <c r="K168" s="103"/>
      <c r="L168" s="27"/>
    </row>
    <row r="169" spans="3:12" ht="15.75" customHeight="1">
      <c r="C169" s="26"/>
      <c r="D169" s="103"/>
      <c r="E169" s="103"/>
      <c r="F169" s="27"/>
      <c r="G169" s="27"/>
      <c r="I169" s="26"/>
      <c r="J169" s="103"/>
      <c r="K169" s="103"/>
      <c r="L169" s="27"/>
    </row>
    <row r="170" spans="3:12" ht="15.75" customHeight="1">
      <c r="C170" s="26"/>
      <c r="D170" s="103"/>
      <c r="E170" s="103"/>
      <c r="F170" s="27"/>
      <c r="G170" s="27"/>
      <c r="I170" s="26"/>
      <c r="J170" s="103"/>
      <c r="K170" s="103"/>
      <c r="L170" s="27"/>
    </row>
    <row r="171" spans="3:16" ht="15.75" customHeight="1">
      <c r="C171" s="26"/>
      <c r="D171" s="103"/>
      <c r="E171" s="103"/>
      <c r="F171" s="27"/>
      <c r="G171" s="27"/>
      <c r="I171" s="26"/>
      <c r="J171" s="103"/>
      <c r="K171" s="103"/>
      <c r="L171" s="27"/>
      <c r="N171" s="31"/>
      <c r="O171" s="31"/>
      <c r="P171" s="31"/>
    </row>
    <row r="172" spans="3:16" ht="15" customHeight="1">
      <c r="C172" s="26"/>
      <c r="D172" s="103"/>
      <c r="E172" s="103"/>
      <c r="F172" s="27"/>
      <c r="G172" s="27"/>
      <c r="I172" s="26"/>
      <c r="J172" s="103"/>
      <c r="K172" s="103"/>
      <c r="L172" s="27"/>
      <c r="N172" s="31"/>
      <c r="O172" s="31"/>
      <c r="P172" s="153"/>
    </row>
    <row r="173" spans="3:16" ht="15" customHeight="1">
      <c r="C173" s="26"/>
      <c r="D173" s="103"/>
      <c r="E173" s="103"/>
      <c r="F173" s="27"/>
      <c r="G173" s="27"/>
      <c r="I173" s="26"/>
      <c r="J173" s="103"/>
      <c r="K173" s="103"/>
      <c r="L173" s="27"/>
      <c r="N173" s="31"/>
      <c r="O173" s="158"/>
      <c r="P173" s="153"/>
    </row>
    <row r="174" spans="3:16" ht="15" customHeight="1">
      <c r="C174" s="26"/>
      <c r="D174" s="103"/>
      <c r="E174" s="103"/>
      <c r="F174" s="27"/>
      <c r="G174" s="27"/>
      <c r="I174" s="26"/>
      <c r="J174" s="103"/>
      <c r="K174" s="103"/>
      <c r="L174" s="27"/>
      <c r="N174" s="31"/>
      <c r="O174" s="158"/>
      <c r="P174" s="31"/>
    </row>
    <row r="175" spans="3:12" ht="15" customHeight="1">
      <c r="C175" s="26"/>
      <c r="D175" s="103"/>
      <c r="E175" s="103"/>
      <c r="F175" s="27"/>
      <c r="G175" s="27"/>
      <c r="I175" s="26"/>
      <c r="J175" s="103"/>
      <c r="K175" s="103"/>
      <c r="L175" s="27"/>
    </row>
    <row r="176" spans="3:12" ht="15" customHeight="1">
      <c r="C176" s="26"/>
      <c r="D176" s="103"/>
      <c r="E176" s="103"/>
      <c r="F176" s="27"/>
      <c r="G176" s="27"/>
      <c r="I176" s="26"/>
      <c r="J176" s="103"/>
      <c r="K176" s="103"/>
      <c r="L176" s="27"/>
    </row>
    <row r="177" spans="3:12" ht="15" customHeight="1">
      <c r="C177" s="26"/>
      <c r="D177" s="103"/>
      <c r="E177" s="103"/>
      <c r="F177" s="27"/>
      <c r="G177" s="27"/>
      <c r="I177" s="26"/>
      <c r="J177" s="103"/>
      <c r="K177" s="103"/>
      <c r="L177" s="27"/>
    </row>
    <row r="178" spans="3:12" ht="15" customHeight="1">
      <c r="C178" s="26"/>
      <c r="D178" s="103"/>
      <c r="E178" s="103"/>
      <c r="F178" s="27"/>
      <c r="G178" s="27"/>
      <c r="I178" s="26"/>
      <c r="J178" s="103"/>
      <c r="K178" s="103"/>
      <c r="L178" s="27"/>
    </row>
    <row r="179" spans="3:12" ht="15" customHeight="1">
      <c r="C179" s="26"/>
      <c r="D179" s="103"/>
      <c r="E179" s="103"/>
      <c r="F179" s="27"/>
      <c r="G179" s="27"/>
      <c r="I179" s="26"/>
      <c r="J179" s="103"/>
      <c r="K179" s="103"/>
      <c r="L179" s="27"/>
    </row>
    <row r="180" spans="3:12" ht="15" customHeight="1">
      <c r="C180" s="26"/>
      <c r="D180" s="103"/>
      <c r="E180" s="103"/>
      <c r="F180" s="27"/>
      <c r="G180" s="27"/>
      <c r="I180" s="26"/>
      <c r="J180" s="103"/>
      <c r="K180" s="103"/>
      <c r="L180" s="27"/>
    </row>
    <row r="181" spans="3:12" ht="15" customHeight="1">
      <c r="C181" s="26"/>
      <c r="D181" s="103"/>
      <c r="E181" s="103"/>
      <c r="F181" s="27"/>
      <c r="G181" s="27"/>
      <c r="I181" s="26"/>
      <c r="J181" s="103"/>
      <c r="K181" s="103"/>
      <c r="L181" s="27"/>
    </row>
    <row r="182" spans="3:12" ht="15" customHeight="1">
      <c r="C182" s="26"/>
      <c r="D182" s="103"/>
      <c r="E182" s="103"/>
      <c r="F182" s="27"/>
      <c r="G182" s="27"/>
      <c r="I182" s="26"/>
      <c r="J182" s="103"/>
      <c r="K182" s="103"/>
      <c r="L182" s="27"/>
    </row>
    <row r="183" spans="3:12" ht="15" customHeight="1">
      <c r="C183" s="26"/>
      <c r="D183" s="103"/>
      <c r="E183" s="103"/>
      <c r="F183" s="27"/>
      <c r="G183" s="27"/>
      <c r="I183" s="26"/>
      <c r="J183" s="103"/>
      <c r="K183" s="103"/>
      <c r="L183" s="27"/>
    </row>
    <row r="184" spans="3:12" ht="15" customHeight="1">
      <c r="C184" s="26"/>
      <c r="D184" s="103"/>
      <c r="E184" s="103"/>
      <c r="F184" s="27"/>
      <c r="G184" s="27"/>
      <c r="I184" s="26"/>
      <c r="J184" s="103"/>
      <c r="K184" s="103"/>
      <c r="L184" s="27"/>
    </row>
    <row r="185" spans="3:12" ht="15" customHeight="1">
      <c r="C185" s="26"/>
      <c r="D185" s="103"/>
      <c r="E185" s="103"/>
      <c r="F185" s="27"/>
      <c r="G185" s="27"/>
      <c r="I185" s="26"/>
      <c r="J185" s="103"/>
      <c r="K185" s="103"/>
      <c r="L185" s="27"/>
    </row>
    <row r="186" spans="3:12" ht="15" customHeight="1">
      <c r="C186" s="26"/>
      <c r="D186" s="103"/>
      <c r="E186" s="103"/>
      <c r="F186" s="27"/>
      <c r="G186" s="27"/>
      <c r="I186" s="26"/>
      <c r="J186" s="103"/>
      <c r="K186" s="103"/>
      <c r="L186" s="27"/>
    </row>
    <row r="187" spans="3:12" ht="15" customHeight="1">
      <c r="C187" s="26"/>
      <c r="D187" s="103"/>
      <c r="E187" s="103"/>
      <c r="F187" s="27"/>
      <c r="G187" s="27"/>
      <c r="I187" s="26"/>
      <c r="J187" s="103"/>
      <c r="K187" s="103"/>
      <c r="L187" s="27"/>
    </row>
    <row r="188" spans="3:12" ht="15" customHeight="1">
      <c r="C188" s="26"/>
      <c r="D188" s="103"/>
      <c r="E188" s="103"/>
      <c r="F188" s="27"/>
      <c r="G188" s="27"/>
      <c r="I188" s="26"/>
      <c r="J188" s="103"/>
      <c r="K188" s="103"/>
      <c r="L188" s="27"/>
    </row>
    <row r="189" spans="3:12" ht="15" customHeight="1">
      <c r="C189" s="26"/>
      <c r="D189" s="103"/>
      <c r="E189" s="103"/>
      <c r="F189" s="27"/>
      <c r="G189" s="27"/>
      <c r="I189" s="26"/>
      <c r="J189" s="103"/>
      <c r="K189" s="103"/>
      <c r="L189" s="27"/>
    </row>
    <row r="190" spans="3:12" ht="15" customHeight="1">
      <c r="C190" s="26"/>
      <c r="D190" s="103"/>
      <c r="E190" s="103"/>
      <c r="F190" s="27"/>
      <c r="G190" s="27"/>
      <c r="I190" s="26"/>
      <c r="J190" s="103"/>
      <c r="K190" s="103"/>
      <c r="L190" s="27"/>
    </row>
    <row r="191" spans="3:12" ht="15" customHeight="1">
      <c r="C191" s="26"/>
      <c r="D191" s="103"/>
      <c r="E191" s="103"/>
      <c r="F191" s="27"/>
      <c r="G191" s="27"/>
      <c r="I191" s="26"/>
      <c r="J191" s="103"/>
      <c r="K191" s="103"/>
      <c r="L191" s="27"/>
    </row>
    <row r="192" spans="3:12" ht="15" customHeight="1">
      <c r="C192" s="26"/>
      <c r="D192" s="103"/>
      <c r="E192" s="103"/>
      <c r="F192" s="27"/>
      <c r="G192" s="27"/>
      <c r="I192" s="26"/>
      <c r="J192" s="103"/>
      <c r="K192" s="103"/>
      <c r="L192" s="27"/>
    </row>
    <row r="193" spans="3:12" ht="15" customHeight="1">
      <c r="C193" s="26"/>
      <c r="D193" s="103"/>
      <c r="E193" s="103"/>
      <c r="F193" s="27"/>
      <c r="G193" s="27"/>
      <c r="I193" s="26"/>
      <c r="J193" s="103"/>
      <c r="K193" s="103"/>
      <c r="L193" s="27"/>
    </row>
    <row r="194" spans="3:12" ht="15" customHeight="1">
      <c r="C194" s="26"/>
      <c r="D194" s="103"/>
      <c r="E194" s="103"/>
      <c r="F194" s="27"/>
      <c r="G194" s="27"/>
      <c r="I194" s="26"/>
      <c r="J194" s="103"/>
      <c r="K194" s="103"/>
      <c r="L194" s="27"/>
    </row>
    <row r="195" spans="3:12" ht="15" customHeight="1">
      <c r="C195" s="26"/>
      <c r="D195" s="103"/>
      <c r="E195" s="103"/>
      <c r="F195" s="27"/>
      <c r="G195" s="27"/>
      <c r="I195" s="26"/>
      <c r="J195" s="103"/>
      <c r="K195" s="103"/>
      <c r="L195" s="27"/>
    </row>
    <row r="196" spans="3:12" ht="15" customHeight="1">
      <c r="C196" s="26"/>
      <c r="D196" s="103"/>
      <c r="E196" s="103"/>
      <c r="F196" s="27"/>
      <c r="G196" s="27"/>
      <c r="I196" s="26"/>
      <c r="J196" s="103"/>
      <c r="K196" s="103"/>
      <c r="L196" s="27"/>
    </row>
    <row r="197" spans="3:12" ht="15" customHeight="1">
      <c r="C197" s="26"/>
      <c r="D197" s="103"/>
      <c r="E197" s="103"/>
      <c r="F197" s="27"/>
      <c r="G197" s="27"/>
      <c r="I197" s="26"/>
      <c r="J197" s="103"/>
      <c r="K197" s="103"/>
      <c r="L197" s="27"/>
    </row>
    <row r="198" spans="3:12" ht="15" customHeight="1">
      <c r="C198" s="26"/>
      <c r="D198" s="103"/>
      <c r="E198" s="103"/>
      <c r="F198" s="27"/>
      <c r="G198" s="27"/>
      <c r="I198" s="26"/>
      <c r="J198" s="103"/>
      <c r="K198" s="103"/>
      <c r="L198" s="27"/>
    </row>
    <row r="199" spans="3:12" ht="15" customHeight="1">
      <c r="C199" s="26"/>
      <c r="D199" s="103"/>
      <c r="E199" s="103"/>
      <c r="F199" s="27"/>
      <c r="G199" s="27"/>
      <c r="I199" s="26"/>
      <c r="J199" s="103"/>
      <c r="K199" s="103"/>
      <c r="L199" s="27"/>
    </row>
    <row r="200" spans="3:12" ht="15" customHeight="1">
      <c r="C200" s="26"/>
      <c r="D200" s="103"/>
      <c r="E200" s="103"/>
      <c r="F200" s="27"/>
      <c r="G200" s="27"/>
      <c r="I200" s="26"/>
      <c r="J200" s="103"/>
      <c r="K200" s="103"/>
      <c r="L200" s="27"/>
    </row>
    <row r="201" spans="3:12" ht="15" customHeight="1">
      <c r="C201" s="26"/>
      <c r="D201" s="103"/>
      <c r="E201" s="103"/>
      <c r="F201" s="27"/>
      <c r="G201" s="27"/>
      <c r="I201" s="26"/>
      <c r="J201" s="103"/>
      <c r="K201" s="103"/>
      <c r="L201" s="27"/>
    </row>
    <row r="202" spans="3:12" ht="15" customHeight="1">
      <c r="C202" s="26"/>
      <c r="D202" s="103"/>
      <c r="E202" s="103"/>
      <c r="F202" s="27"/>
      <c r="G202" s="27"/>
      <c r="I202" s="26"/>
      <c r="J202" s="103"/>
      <c r="K202" s="103"/>
      <c r="L202" s="27"/>
    </row>
    <row r="203" spans="3:12" ht="15" customHeight="1">
      <c r="C203" s="26"/>
      <c r="D203" s="103"/>
      <c r="E203" s="103"/>
      <c r="F203" s="27"/>
      <c r="I203" s="26"/>
      <c r="J203" s="103"/>
      <c r="K203" s="103"/>
      <c r="L203" s="27"/>
    </row>
    <row r="204" spans="3:12" ht="15" customHeight="1">
      <c r="C204" s="25"/>
      <c r="D204" s="25"/>
      <c r="E204" s="25"/>
      <c r="F204" s="25"/>
      <c r="I204" s="26"/>
      <c r="J204" s="103"/>
      <c r="K204" s="103"/>
      <c r="L204" s="27"/>
    </row>
    <row r="205" spans="9:12" ht="15" customHeight="1">
      <c r="I205" s="26"/>
      <c r="J205" s="103"/>
      <c r="K205" s="103"/>
      <c r="L205" s="27"/>
    </row>
    <row r="206" spans="9:12" ht="15" customHeight="1">
      <c r="I206" s="26"/>
      <c r="J206" s="103"/>
      <c r="K206" s="103"/>
      <c r="L206" s="27"/>
    </row>
    <row r="207" spans="9:12" ht="15" customHeight="1">
      <c r="I207" s="26"/>
      <c r="J207" s="103"/>
      <c r="K207" s="103"/>
      <c r="L207" s="27"/>
    </row>
    <row r="208" spans="9:12" ht="15" customHeight="1">
      <c r="I208" s="25"/>
      <c r="J208" s="25"/>
      <c r="K208" s="25"/>
      <c r="L208" s="25"/>
    </row>
  </sheetData>
  <sheetProtection/>
  <mergeCells count="4">
    <mergeCell ref="B1:C4"/>
    <mergeCell ref="H1:I4"/>
    <mergeCell ref="B5:F7"/>
    <mergeCell ref="H5:L7"/>
  </mergeCells>
  <conditionalFormatting sqref="F64:F72 F9:F61">
    <cfRule type="iconSet" priority="5" dxfId="0">
      <iconSet iconSet="3Arrows" showValue="0">
        <cfvo type="percent" val="0"/>
        <cfvo gte="0" type="num" val="0"/>
        <cfvo type="num" val="1"/>
      </iconSet>
    </cfRule>
  </conditionalFormatting>
  <conditionalFormatting sqref="F73:F81">
    <cfRule type="iconSet" priority="4" dxfId="0">
      <iconSet iconSet="3Arrows" showValue="0">
        <cfvo type="percent" val="0"/>
        <cfvo gte="0" type="num" val="0"/>
        <cfvo type="num" val="1"/>
      </iconSet>
    </cfRule>
  </conditionalFormatting>
  <conditionalFormatting sqref="L55">
    <cfRule type="iconSet" priority="2" dxfId="0">
      <iconSet iconSet="3Arrows" showValue="0">
        <cfvo type="percent" val="0"/>
        <cfvo gte="0" type="num" val="0"/>
        <cfvo type="num" val="1"/>
      </iconSet>
    </cfRule>
  </conditionalFormatting>
  <conditionalFormatting sqref="F63">
    <cfRule type="iconSet" priority="1" dxfId="0">
      <iconSet iconSet="3Arrows" showValue="0">
        <cfvo type="percent" val="0"/>
        <cfvo gte="0" type="num" val="0"/>
        <cfvo type="num" val="1"/>
      </iconSet>
    </cfRule>
  </conditionalFormatting>
  <conditionalFormatting sqref="L9:L52">
    <cfRule type="iconSet" priority="6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P23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H7"/>
    </sheetView>
  </sheetViews>
  <sheetFormatPr defaultColWidth="9.140625" defaultRowHeight="15" customHeight="1"/>
  <cols>
    <col min="1" max="2" width="4.28125" style="154" customWidth="1"/>
    <col min="3" max="3" width="27.7109375" style="154" customWidth="1"/>
    <col min="4" max="4" width="17.7109375" style="154" customWidth="1"/>
    <col min="5" max="5" width="7.7109375" style="154" customWidth="1"/>
    <col min="6" max="8" width="8.7109375" style="154" customWidth="1"/>
    <col min="9" max="10" width="4.28125" style="154" customWidth="1"/>
    <col min="11" max="11" width="26.7109375" style="154" customWidth="1"/>
    <col min="12" max="12" width="8.7109375" style="154" customWidth="1"/>
    <col min="13" max="13" width="17.7109375" style="154" customWidth="1"/>
    <col min="14" max="15" width="9.28125" style="154" customWidth="1"/>
    <col min="16" max="16" width="7.140625" style="154" customWidth="1"/>
    <col min="17" max="16384" width="9.140625" style="154" customWidth="1"/>
  </cols>
  <sheetData>
    <row r="1" spans="2:3" s="30" customFormat="1" ht="15.75" customHeight="1">
      <c r="B1" s="542" t="s">
        <v>36</v>
      </c>
      <c r="C1" s="542"/>
    </row>
    <row r="2" spans="2:3" s="30" customFormat="1" ht="15.75" customHeight="1">
      <c r="B2" s="542"/>
      <c r="C2" s="542"/>
    </row>
    <row r="3" spans="2:3" s="30" customFormat="1" ht="15.75" customHeight="1">
      <c r="B3" s="542"/>
      <c r="C3" s="542"/>
    </row>
    <row r="4" spans="2:9" s="30" customFormat="1" ht="15.75" customHeight="1" thickBot="1">
      <c r="B4" s="542"/>
      <c r="C4" s="542"/>
      <c r="I4" s="25"/>
    </row>
    <row r="5" spans="2:12" ht="15.75" customHeight="1">
      <c r="B5" s="548" t="s">
        <v>48</v>
      </c>
      <c r="C5" s="549"/>
      <c r="D5" s="549"/>
      <c r="E5" s="549"/>
      <c r="F5" s="549"/>
      <c r="G5" s="549"/>
      <c r="H5" s="550"/>
      <c r="I5" s="33"/>
      <c r="J5" s="548" t="s">
        <v>106</v>
      </c>
      <c r="K5" s="549"/>
      <c r="L5" s="550"/>
    </row>
    <row r="6" spans="2:12" ht="15.75" customHeight="1">
      <c r="B6" s="551"/>
      <c r="C6" s="552"/>
      <c r="D6" s="552"/>
      <c r="E6" s="552"/>
      <c r="F6" s="552"/>
      <c r="G6" s="552"/>
      <c r="H6" s="553"/>
      <c r="I6" s="33"/>
      <c r="J6" s="551"/>
      <c r="K6" s="552"/>
      <c r="L6" s="553"/>
    </row>
    <row r="7" spans="2:15" ht="15.75" customHeight="1" thickBot="1">
      <c r="B7" s="554"/>
      <c r="C7" s="555"/>
      <c r="D7" s="555"/>
      <c r="E7" s="555"/>
      <c r="F7" s="555"/>
      <c r="G7" s="555"/>
      <c r="H7" s="556"/>
      <c r="I7" s="33"/>
      <c r="J7" s="554"/>
      <c r="K7" s="555"/>
      <c r="L7" s="556"/>
      <c r="O7" s="191"/>
    </row>
    <row r="8" spans="2:16" ht="15.75" customHeight="1" thickBot="1">
      <c r="B8" s="478" t="s">
        <v>16</v>
      </c>
      <c r="C8" s="480" t="s">
        <v>43</v>
      </c>
      <c r="D8" s="480" t="s">
        <v>18</v>
      </c>
      <c r="E8" s="481" t="s">
        <v>19</v>
      </c>
      <c r="F8" s="481" t="s">
        <v>103</v>
      </c>
      <c r="G8" s="489" t="s">
        <v>102</v>
      </c>
      <c r="H8" s="490" t="s">
        <v>17</v>
      </c>
      <c r="I8" s="274"/>
      <c r="J8" s="478" t="s">
        <v>16</v>
      </c>
      <c r="K8" s="429" t="s">
        <v>44</v>
      </c>
      <c r="L8" s="479" t="s">
        <v>17</v>
      </c>
      <c r="M8" s="274"/>
      <c r="N8" s="36">
        <v>2014</v>
      </c>
      <c r="O8" s="36">
        <v>2013</v>
      </c>
      <c r="P8" s="55" t="s">
        <v>17</v>
      </c>
    </row>
    <row r="9" spans="2:16" ht="15.75" customHeight="1">
      <c r="B9" s="155">
        <v>1</v>
      </c>
      <c r="C9" s="110" t="s">
        <v>8</v>
      </c>
      <c r="D9" s="110" t="s">
        <v>0</v>
      </c>
      <c r="E9" s="110" t="s">
        <v>1</v>
      </c>
      <c r="F9" s="531" t="s">
        <v>171</v>
      </c>
      <c r="G9" s="531" t="s">
        <v>171</v>
      </c>
      <c r="H9" s="482">
        <v>-0.010954848260547712</v>
      </c>
      <c r="I9" s="258">
        <f>IF(F9&gt;G9,1,0)</f>
        <v>0</v>
      </c>
      <c r="J9" s="155">
        <v>1</v>
      </c>
      <c r="K9" s="110" t="s">
        <v>173</v>
      </c>
      <c r="L9" s="448">
        <v>0.44886088221037324</v>
      </c>
      <c r="M9" s="36" t="s">
        <v>21</v>
      </c>
      <c r="N9" s="282" t="s">
        <v>172</v>
      </c>
      <c r="O9" s="282" t="s">
        <v>172</v>
      </c>
      <c r="P9" s="283">
        <v>0.09945355191256833</v>
      </c>
    </row>
    <row r="10" spans="2:16" ht="15.75" customHeight="1">
      <c r="B10" s="156">
        <v>2</v>
      </c>
      <c r="C10" s="12" t="s">
        <v>20</v>
      </c>
      <c r="D10" s="12" t="s">
        <v>0</v>
      </c>
      <c r="E10" s="12" t="s">
        <v>3</v>
      </c>
      <c r="F10" s="517" t="s">
        <v>171</v>
      </c>
      <c r="G10" s="517" t="s">
        <v>171</v>
      </c>
      <c r="H10" s="483">
        <v>-0.010954848260547712</v>
      </c>
      <c r="I10" s="258">
        <f aca="true" t="shared" si="0" ref="I10:I73">IF(F10&gt;G10,1,0)</f>
        <v>0</v>
      </c>
      <c r="J10" s="156">
        <v>2</v>
      </c>
      <c r="K10" s="12" t="s">
        <v>173</v>
      </c>
      <c r="L10" s="449">
        <v>0.4325821943110455</v>
      </c>
      <c r="M10" s="57" t="s">
        <v>84</v>
      </c>
      <c r="N10" s="284">
        <v>0.705754973221808</v>
      </c>
      <c r="O10" s="284">
        <v>0.6547684455431356</v>
      </c>
      <c r="P10" s="283"/>
    </row>
    <row r="11" spans="2:16" ht="15.75" customHeight="1">
      <c r="B11" s="156">
        <v>3</v>
      </c>
      <c r="C11" s="12" t="s">
        <v>133</v>
      </c>
      <c r="D11" s="12" t="s">
        <v>0</v>
      </c>
      <c r="E11" s="12" t="s">
        <v>1</v>
      </c>
      <c r="F11" s="517" t="s">
        <v>171</v>
      </c>
      <c r="G11" s="517" t="s">
        <v>171</v>
      </c>
      <c r="H11" s="483">
        <v>-0.010954848260547712</v>
      </c>
      <c r="I11" s="258">
        <f t="shared" si="0"/>
        <v>0</v>
      </c>
      <c r="J11" s="156">
        <v>3</v>
      </c>
      <c r="K11" s="12" t="s">
        <v>173</v>
      </c>
      <c r="L11" s="433">
        <v>0.4007617435463393</v>
      </c>
      <c r="M11" s="58"/>
      <c r="N11" s="282"/>
      <c r="O11" s="282"/>
      <c r="P11" s="283"/>
    </row>
    <row r="12" spans="2:16" ht="15.75" customHeight="1">
      <c r="B12" s="156">
        <v>4</v>
      </c>
      <c r="C12" s="12" t="s">
        <v>10</v>
      </c>
      <c r="D12" s="12" t="s">
        <v>0</v>
      </c>
      <c r="E12" s="12" t="s">
        <v>3</v>
      </c>
      <c r="F12" s="517" t="s">
        <v>171</v>
      </c>
      <c r="G12" s="517" t="s">
        <v>171</v>
      </c>
      <c r="H12" s="483">
        <v>-0.010954848260547712</v>
      </c>
      <c r="I12" s="258">
        <f t="shared" si="0"/>
        <v>0</v>
      </c>
      <c r="J12" s="156">
        <v>4</v>
      </c>
      <c r="K12" s="12" t="s">
        <v>173</v>
      </c>
      <c r="L12" s="433">
        <v>0.39590139590139595</v>
      </c>
      <c r="M12" s="36" t="s">
        <v>22</v>
      </c>
      <c r="N12" s="282" t="s">
        <v>172</v>
      </c>
      <c r="O12" s="282" t="s">
        <v>172</v>
      </c>
      <c r="P12" s="283">
        <v>0.09945355191256833</v>
      </c>
    </row>
    <row r="13" spans="2:16" ht="15.75" customHeight="1">
      <c r="B13" s="156">
        <v>5</v>
      </c>
      <c r="C13" s="12" t="s">
        <v>9</v>
      </c>
      <c r="D13" s="12" t="s">
        <v>6</v>
      </c>
      <c r="E13" s="12" t="s">
        <v>4</v>
      </c>
      <c r="F13" s="517" t="s">
        <v>171</v>
      </c>
      <c r="G13" s="517" t="s">
        <v>171</v>
      </c>
      <c r="H13" s="483">
        <v>-0.010954848260547712</v>
      </c>
      <c r="I13" s="258">
        <f t="shared" si="0"/>
        <v>0</v>
      </c>
      <c r="J13" s="156">
        <v>5</v>
      </c>
      <c r="K13" s="12" t="s">
        <v>173</v>
      </c>
      <c r="L13" s="433">
        <v>0.3898022892819979</v>
      </c>
      <c r="M13" s="57" t="s">
        <v>84</v>
      </c>
      <c r="N13" s="284">
        <v>0.652676635119389</v>
      </c>
      <c r="O13" s="284">
        <v>0.6014233940101805</v>
      </c>
      <c r="P13" s="283"/>
    </row>
    <row r="14" spans="2:16" ht="15.75" customHeight="1">
      <c r="B14" s="156">
        <v>6</v>
      </c>
      <c r="C14" s="12" t="s">
        <v>15</v>
      </c>
      <c r="D14" s="12" t="s">
        <v>5</v>
      </c>
      <c r="E14" s="12" t="s">
        <v>3</v>
      </c>
      <c r="F14" s="517" t="s">
        <v>171</v>
      </c>
      <c r="G14" s="517" t="s">
        <v>171</v>
      </c>
      <c r="H14" s="483">
        <v>-0.010954848260547712</v>
      </c>
      <c r="I14" s="258">
        <f t="shared" si="0"/>
        <v>0</v>
      </c>
      <c r="J14" s="156">
        <v>6</v>
      </c>
      <c r="K14" s="12" t="s">
        <v>173</v>
      </c>
      <c r="L14" s="449">
        <v>0.3601596275357499</v>
      </c>
      <c r="M14" s="57"/>
      <c r="N14" s="282"/>
      <c r="O14" s="282"/>
      <c r="P14" s="283"/>
    </row>
    <row r="15" spans="2:16" ht="15.75" customHeight="1">
      <c r="B15" s="156">
        <v>7</v>
      </c>
      <c r="C15" s="12" t="s">
        <v>13</v>
      </c>
      <c r="D15" s="12" t="s">
        <v>0</v>
      </c>
      <c r="E15" s="12" t="s">
        <v>2</v>
      </c>
      <c r="F15" s="517" t="s">
        <v>171</v>
      </c>
      <c r="G15" s="517" t="s">
        <v>171</v>
      </c>
      <c r="H15" s="483">
        <v>-0.010954848260547712</v>
      </c>
      <c r="I15" s="258">
        <f t="shared" si="0"/>
        <v>0</v>
      </c>
      <c r="J15" s="156">
        <v>7</v>
      </c>
      <c r="K15" s="12" t="s">
        <v>173</v>
      </c>
      <c r="L15" s="449">
        <v>0.3527485783215578</v>
      </c>
      <c r="M15" s="36" t="s">
        <v>23</v>
      </c>
      <c r="N15" s="282" t="s">
        <v>172</v>
      </c>
      <c r="O15" s="282" t="s">
        <v>172</v>
      </c>
      <c r="P15" s="283">
        <v>0.09945355191256833</v>
      </c>
    </row>
    <row r="16" spans="2:16" ht="15.75" customHeight="1">
      <c r="B16" s="156">
        <v>8</v>
      </c>
      <c r="C16" s="12" t="s">
        <v>134</v>
      </c>
      <c r="D16" s="12" t="s">
        <v>7</v>
      </c>
      <c r="E16" s="12" t="s">
        <v>3</v>
      </c>
      <c r="F16" s="517" t="s">
        <v>171</v>
      </c>
      <c r="G16" s="517" t="s">
        <v>171</v>
      </c>
      <c r="H16" s="483">
        <v>-0.010954848260547712</v>
      </c>
      <c r="I16" s="258">
        <f t="shared" si="0"/>
        <v>0</v>
      </c>
      <c r="J16" s="156">
        <v>8</v>
      </c>
      <c r="K16" s="12" t="s">
        <v>173</v>
      </c>
      <c r="L16" s="449">
        <v>0.32756916996047436</v>
      </c>
      <c r="M16" s="57" t="s">
        <v>84</v>
      </c>
      <c r="N16" s="284">
        <v>0.5737103700620496</v>
      </c>
      <c r="O16" s="284">
        <v>0.5234593219814174</v>
      </c>
      <c r="P16" s="283"/>
    </row>
    <row r="17" spans="2:16" ht="15.75" customHeight="1">
      <c r="B17" s="156">
        <v>9</v>
      </c>
      <c r="C17" s="12" t="s">
        <v>12</v>
      </c>
      <c r="D17" s="12" t="s">
        <v>0</v>
      </c>
      <c r="E17" s="12" t="s">
        <v>2</v>
      </c>
      <c r="F17" s="517" t="s">
        <v>171</v>
      </c>
      <c r="G17" s="517" t="s">
        <v>171</v>
      </c>
      <c r="H17" s="483">
        <v>-0.010954848260547712</v>
      </c>
      <c r="I17" s="258">
        <f t="shared" si="0"/>
        <v>0</v>
      </c>
      <c r="J17" s="156">
        <v>9</v>
      </c>
      <c r="K17" s="12" t="s">
        <v>173</v>
      </c>
      <c r="L17" s="433">
        <v>0.3206577595066804</v>
      </c>
      <c r="M17" s="58"/>
      <c r="N17" s="282"/>
      <c r="O17" s="282"/>
      <c r="P17" s="283"/>
    </row>
    <row r="18" spans="2:16" ht="15.75" customHeight="1">
      <c r="B18" s="156">
        <v>10</v>
      </c>
      <c r="C18" s="12" t="s">
        <v>135</v>
      </c>
      <c r="D18" s="12" t="s">
        <v>0</v>
      </c>
      <c r="E18" s="12" t="s">
        <v>2</v>
      </c>
      <c r="F18" s="517" t="s">
        <v>171</v>
      </c>
      <c r="G18" s="517" t="s">
        <v>171</v>
      </c>
      <c r="H18" s="483">
        <v>-0.010954848260547712</v>
      </c>
      <c r="I18" s="258">
        <f t="shared" si="0"/>
        <v>0</v>
      </c>
      <c r="J18" s="156">
        <v>10</v>
      </c>
      <c r="K18" s="12" t="s">
        <v>173</v>
      </c>
      <c r="L18" s="433">
        <v>0.3144417890064868</v>
      </c>
      <c r="M18" s="58"/>
      <c r="N18" s="282"/>
      <c r="O18" s="282"/>
      <c r="P18" s="283"/>
    </row>
    <row r="19" spans="2:16" ht="15.75" customHeight="1">
      <c r="B19" s="156">
        <v>11</v>
      </c>
      <c r="C19" s="12" t="s">
        <v>8</v>
      </c>
      <c r="D19" s="12" t="s">
        <v>0</v>
      </c>
      <c r="E19" s="12" t="s">
        <v>1</v>
      </c>
      <c r="F19" s="517" t="s">
        <v>171</v>
      </c>
      <c r="G19" s="517" t="s">
        <v>171</v>
      </c>
      <c r="H19" s="483">
        <v>-0.010954848260547712</v>
      </c>
      <c r="I19" s="258">
        <f t="shared" si="0"/>
        <v>0</v>
      </c>
      <c r="J19" s="156">
        <v>11</v>
      </c>
      <c r="K19" s="12" t="s">
        <v>173</v>
      </c>
      <c r="L19" s="449">
        <v>0.31362627607634264</v>
      </c>
      <c r="M19" s="58"/>
      <c r="N19" s="282"/>
      <c r="O19" s="282"/>
      <c r="P19" s="283"/>
    </row>
    <row r="20" spans="2:16" ht="15.75" customHeight="1">
      <c r="B20" s="156">
        <v>12</v>
      </c>
      <c r="C20" s="12" t="s">
        <v>20</v>
      </c>
      <c r="D20" s="111" t="s">
        <v>0</v>
      </c>
      <c r="E20" s="12" t="s">
        <v>3</v>
      </c>
      <c r="F20" s="517" t="s">
        <v>171</v>
      </c>
      <c r="G20" s="517" t="s">
        <v>171</v>
      </c>
      <c r="H20" s="483">
        <v>-0.010954848260547712</v>
      </c>
      <c r="I20" s="258">
        <f t="shared" si="0"/>
        <v>0</v>
      </c>
      <c r="J20" s="156">
        <v>12</v>
      </c>
      <c r="K20" s="12" t="s">
        <v>173</v>
      </c>
      <c r="L20" s="433">
        <v>0.30186616124799537</v>
      </c>
      <c r="M20" s="36" t="s">
        <v>24</v>
      </c>
      <c r="N20" s="282" t="s">
        <v>172</v>
      </c>
      <c r="O20" s="282" t="s">
        <v>172</v>
      </c>
      <c r="P20" s="283">
        <v>0.09945355191256833</v>
      </c>
    </row>
    <row r="21" spans="2:16" ht="15.75" customHeight="1">
      <c r="B21" s="156">
        <v>13</v>
      </c>
      <c r="C21" s="12" t="s">
        <v>133</v>
      </c>
      <c r="D21" s="12" t="s">
        <v>0</v>
      </c>
      <c r="E21" s="12" t="s">
        <v>1</v>
      </c>
      <c r="F21" s="517" t="s">
        <v>171</v>
      </c>
      <c r="G21" s="517" t="s">
        <v>171</v>
      </c>
      <c r="H21" s="483">
        <v>-0.010954848260547712</v>
      </c>
      <c r="I21" s="258">
        <f t="shared" si="0"/>
        <v>0</v>
      </c>
      <c r="J21" s="156">
        <v>13</v>
      </c>
      <c r="K21" s="12" t="s">
        <v>173</v>
      </c>
      <c r="L21" s="433">
        <v>0.29756097560975614</v>
      </c>
      <c r="M21" s="57" t="s">
        <v>84</v>
      </c>
      <c r="N21" s="284">
        <v>0.4459822276132268</v>
      </c>
      <c r="O21" s="284">
        <v>0.4073893785873785</v>
      </c>
      <c r="P21" s="283"/>
    </row>
    <row r="22" spans="2:16" ht="15.75" customHeight="1">
      <c r="B22" s="156">
        <v>14</v>
      </c>
      <c r="C22" s="12" t="s">
        <v>10</v>
      </c>
      <c r="D22" s="12" t="s">
        <v>0</v>
      </c>
      <c r="E22" s="12" t="s">
        <v>3</v>
      </c>
      <c r="F22" s="517" t="s">
        <v>171</v>
      </c>
      <c r="G22" s="517" t="s">
        <v>171</v>
      </c>
      <c r="H22" s="483">
        <v>-0.010954848260547712</v>
      </c>
      <c r="I22" s="258">
        <f t="shared" si="0"/>
        <v>0</v>
      </c>
      <c r="J22" s="156">
        <v>14</v>
      </c>
      <c r="K22" s="12" t="s">
        <v>173</v>
      </c>
      <c r="L22" s="449">
        <v>0.2720673635307782</v>
      </c>
      <c r="M22" s="58"/>
      <c r="N22" s="282"/>
      <c r="O22" s="282"/>
      <c r="P22" s="283"/>
    </row>
    <row r="23" spans="2:16" ht="15.75" customHeight="1">
      <c r="B23" s="156">
        <v>15</v>
      </c>
      <c r="C23" s="12" t="s">
        <v>9</v>
      </c>
      <c r="D23" s="12" t="s">
        <v>6</v>
      </c>
      <c r="E23" s="12" t="s">
        <v>4</v>
      </c>
      <c r="F23" s="517" t="s">
        <v>171</v>
      </c>
      <c r="G23" s="517" t="s">
        <v>171</v>
      </c>
      <c r="H23" s="483">
        <v>-0.010954848260547712</v>
      </c>
      <c r="I23" s="258">
        <f t="shared" si="0"/>
        <v>0</v>
      </c>
      <c r="J23" s="156">
        <v>15</v>
      </c>
      <c r="K23" s="12" t="s">
        <v>173</v>
      </c>
      <c r="L23" s="433">
        <v>0.24590424685859702</v>
      </c>
      <c r="M23" s="36" t="s">
        <v>25</v>
      </c>
      <c r="N23" s="282" t="s">
        <v>172</v>
      </c>
      <c r="O23" s="282" t="s">
        <v>172</v>
      </c>
      <c r="P23" s="283">
        <v>0.09945355191256833</v>
      </c>
    </row>
    <row r="24" spans="2:16" ht="15.75" customHeight="1">
      <c r="B24" s="156">
        <v>16</v>
      </c>
      <c r="C24" s="12" t="s">
        <v>15</v>
      </c>
      <c r="D24" s="12" t="s">
        <v>5</v>
      </c>
      <c r="E24" s="12" t="s">
        <v>3</v>
      </c>
      <c r="F24" s="517" t="s">
        <v>171</v>
      </c>
      <c r="G24" s="517" t="s">
        <v>171</v>
      </c>
      <c r="H24" s="483">
        <v>-0.010954848260547712</v>
      </c>
      <c r="I24" s="258">
        <f t="shared" si="0"/>
        <v>0</v>
      </c>
      <c r="J24" s="156">
        <v>16</v>
      </c>
      <c r="K24" s="12" t="s">
        <v>173</v>
      </c>
      <c r="L24" s="449">
        <v>0.2430000000000001</v>
      </c>
      <c r="M24" s="57" t="s">
        <v>84</v>
      </c>
      <c r="N24" s="284">
        <v>0.3339601580320728</v>
      </c>
      <c r="O24" s="284">
        <v>0.3012195376615783</v>
      </c>
      <c r="P24" s="283"/>
    </row>
    <row r="25" spans="2:16" ht="15.75" customHeight="1">
      <c r="B25" s="156">
        <v>17</v>
      </c>
      <c r="C25" s="12" t="s">
        <v>13</v>
      </c>
      <c r="D25" s="12" t="s">
        <v>0</v>
      </c>
      <c r="E25" s="12" t="s">
        <v>2</v>
      </c>
      <c r="F25" s="517" t="s">
        <v>171</v>
      </c>
      <c r="G25" s="517" t="s">
        <v>171</v>
      </c>
      <c r="H25" s="483">
        <v>-0.010954848260547712</v>
      </c>
      <c r="I25" s="258">
        <f t="shared" si="0"/>
        <v>0</v>
      </c>
      <c r="J25" s="156">
        <v>17</v>
      </c>
      <c r="K25" s="12" t="s">
        <v>173</v>
      </c>
      <c r="L25" s="433">
        <v>0.23936781609195412</v>
      </c>
      <c r="M25" s="58"/>
      <c r="N25" s="282"/>
      <c r="O25" s="282"/>
      <c r="P25" s="283"/>
    </row>
    <row r="26" spans="2:16" ht="15.75" customHeight="1">
      <c r="B26" s="156">
        <v>18</v>
      </c>
      <c r="C26" s="12" t="s">
        <v>134</v>
      </c>
      <c r="D26" s="12" t="s">
        <v>7</v>
      </c>
      <c r="E26" s="12" t="s">
        <v>3</v>
      </c>
      <c r="F26" s="517" t="s">
        <v>171</v>
      </c>
      <c r="G26" s="517" t="s">
        <v>171</v>
      </c>
      <c r="H26" s="483">
        <v>-0.010954848260547712</v>
      </c>
      <c r="I26" s="258">
        <f t="shared" si="0"/>
        <v>0</v>
      </c>
      <c r="J26" s="156">
        <v>18</v>
      </c>
      <c r="K26" s="12" t="s">
        <v>173</v>
      </c>
      <c r="L26" s="433">
        <v>0.2299988488546103</v>
      </c>
      <c r="M26" s="36" t="s">
        <v>26</v>
      </c>
      <c r="N26" s="282" t="s">
        <v>172</v>
      </c>
      <c r="O26" s="282" t="s">
        <v>172</v>
      </c>
      <c r="P26" s="283">
        <v>0.09945355191256833</v>
      </c>
    </row>
    <row r="27" spans="2:16" ht="15.75" customHeight="1">
      <c r="B27" s="156">
        <v>19</v>
      </c>
      <c r="C27" s="12" t="s">
        <v>12</v>
      </c>
      <c r="D27" s="12" t="s">
        <v>0</v>
      </c>
      <c r="E27" s="12" t="s">
        <v>2</v>
      </c>
      <c r="F27" s="517" t="s">
        <v>171</v>
      </c>
      <c r="G27" s="517" t="s">
        <v>171</v>
      </c>
      <c r="H27" s="483">
        <v>-0.010954848260547712</v>
      </c>
      <c r="I27" s="258">
        <f t="shared" si="0"/>
        <v>0</v>
      </c>
      <c r="J27" s="156">
        <v>19</v>
      </c>
      <c r="K27" s="12" t="s">
        <v>173</v>
      </c>
      <c r="L27" s="433">
        <v>0.22774098601913173</v>
      </c>
      <c r="M27" s="57" t="s">
        <v>84</v>
      </c>
      <c r="N27" s="284">
        <v>0.2105998531745092</v>
      </c>
      <c r="O27" s="284">
        <v>0.18286836179713306</v>
      </c>
      <c r="P27" s="283"/>
    </row>
    <row r="28" spans="2:16" ht="15.75" customHeight="1">
      <c r="B28" s="156">
        <v>20</v>
      </c>
      <c r="C28" s="12" t="s">
        <v>135</v>
      </c>
      <c r="D28" s="12" t="s">
        <v>0</v>
      </c>
      <c r="E28" s="12" t="s">
        <v>2</v>
      </c>
      <c r="F28" s="517" t="s">
        <v>171</v>
      </c>
      <c r="G28" s="517" t="s">
        <v>171</v>
      </c>
      <c r="H28" s="483">
        <v>-0.010954848260547712</v>
      </c>
      <c r="I28" s="258">
        <f t="shared" si="0"/>
        <v>0</v>
      </c>
      <c r="J28" s="156">
        <v>20</v>
      </c>
      <c r="K28" s="12" t="s">
        <v>173</v>
      </c>
      <c r="L28" s="449">
        <v>0.21002658564375243</v>
      </c>
      <c r="M28" s="58"/>
      <c r="N28" s="282"/>
      <c r="O28" s="282"/>
      <c r="P28" s="283"/>
    </row>
    <row r="29" spans="2:16" ht="15.75" customHeight="1">
      <c r="B29" s="156">
        <v>21</v>
      </c>
      <c r="C29" s="12" t="s">
        <v>8</v>
      </c>
      <c r="D29" s="12" t="s">
        <v>0</v>
      </c>
      <c r="E29" s="12" t="s">
        <v>1</v>
      </c>
      <c r="F29" s="517" t="s">
        <v>171</v>
      </c>
      <c r="G29" s="517" t="s">
        <v>171</v>
      </c>
      <c r="H29" s="483">
        <v>-0.010954848260547712</v>
      </c>
      <c r="I29" s="258">
        <f t="shared" si="0"/>
        <v>0</v>
      </c>
      <c r="J29" s="156">
        <v>21</v>
      </c>
      <c r="K29" s="12" t="s">
        <v>173</v>
      </c>
      <c r="L29" s="433">
        <v>0.2059748427672956</v>
      </c>
      <c r="M29" s="36" t="s">
        <v>27</v>
      </c>
      <c r="N29" s="282" t="s">
        <v>172</v>
      </c>
      <c r="O29" s="282" t="s">
        <v>172</v>
      </c>
      <c r="P29" s="283">
        <v>0.09945355191256833</v>
      </c>
    </row>
    <row r="30" spans="2:16" ht="15.75" customHeight="1">
      <c r="B30" s="156">
        <v>22</v>
      </c>
      <c r="C30" s="12" t="s">
        <v>20</v>
      </c>
      <c r="D30" s="12" t="s">
        <v>0</v>
      </c>
      <c r="E30" s="12" t="s">
        <v>3</v>
      </c>
      <c r="F30" s="517" t="s">
        <v>171</v>
      </c>
      <c r="G30" s="517" t="s">
        <v>171</v>
      </c>
      <c r="H30" s="483">
        <v>-0.010954848260547712</v>
      </c>
      <c r="I30" s="258">
        <f t="shared" si="0"/>
        <v>0</v>
      </c>
      <c r="J30" s="156">
        <v>22</v>
      </c>
      <c r="K30" s="12" t="s">
        <v>173</v>
      </c>
      <c r="L30" s="433">
        <v>0.20571025020177558</v>
      </c>
      <c r="M30" s="57" t="s">
        <v>84</v>
      </c>
      <c r="N30" s="284">
        <v>0.14190816141813034</v>
      </c>
      <c r="O30" s="284">
        <v>0.12429224546579844</v>
      </c>
      <c r="P30" s="283"/>
    </row>
    <row r="31" spans="2:16" ht="15.75" customHeight="1">
      <c r="B31" s="156">
        <v>23</v>
      </c>
      <c r="C31" s="12" t="s">
        <v>133</v>
      </c>
      <c r="D31" s="12" t="s">
        <v>0</v>
      </c>
      <c r="E31" s="12" t="s">
        <v>1</v>
      </c>
      <c r="F31" s="517" t="s">
        <v>171</v>
      </c>
      <c r="G31" s="517" t="s">
        <v>171</v>
      </c>
      <c r="H31" s="483">
        <v>-0.010954848260547712</v>
      </c>
      <c r="I31" s="258">
        <f t="shared" si="0"/>
        <v>0</v>
      </c>
      <c r="J31" s="156">
        <v>23</v>
      </c>
      <c r="K31" s="12" t="s">
        <v>173</v>
      </c>
      <c r="L31" s="449">
        <v>0.19672131147540983</v>
      </c>
      <c r="M31" s="58"/>
      <c r="N31" s="282"/>
      <c r="O31" s="282"/>
      <c r="P31" s="283"/>
    </row>
    <row r="32" spans="2:16" ht="15.75" customHeight="1">
      <c r="B32" s="156">
        <v>24</v>
      </c>
      <c r="C32" s="12" t="s">
        <v>10</v>
      </c>
      <c r="D32" s="12" t="s">
        <v>0</v>
      </c>
      <c r="E32" s="12" t="s">
        <v>3</v>
      </c>
      <c r="F32" s="517" t="s">
        <v>171</v>
      </c>
      <c r="G32" s="517" t="s">
        <v>171</v>
      </c>
      <c r="H32" s="483">
        <v>-0.010954848260547712</v>
      </c>
      <c r="I32" s="258">
        <f t="shared" si="0"/>
        <v>0</v>
      </c>
      <c r="J32" s="156">
        <v>24</v>
      </c>
      <c r="K32" s="12" t="s">
        <v>173</v>
      </c>
      <c r="L32" s="449">
        <v>0.19610007358351722</v>
      </c>
      <c r="M32" s="36" t="s">
        <v>28</v>
      </c>
      <c r="N32" s="282" t="s">
        <v>172</v>
      </c>
      <c r="O32" s="282" t="s">
        <v>172</v>
      </c>
      <c r="P32" s="283">
        <v>0.09945355191256833</v>
      </c>
    </row>
    <row r="33" spans="2:16" ht="15.75" customHeight="1">
      <c r="B33" s="156">
        <v>25</v>
      </c>
      <c r="C33" s="12" t="s">
        <v>9</v>
      </c>
      <c r="D33" s="12" t="s">
        <v>6</v>
      </c>
      <c r="E33" s="12" t="s">
        <v>4</v>
      </c>
      <c r="F33" s="517" t="s">
        <v>171</v>
      </c>
      <c r="G33" s="517" t="s">
        <v>171</v>
      </c>
      <c r="H33" s="483">
        <v>-0.010954848260547712</v>
      </c>
      <c r="I33" s="258">
        <f t="shared" si="0"/>
        <v>0</v>
      </c>
      <c r="J33" s="156">
        <v>25</v>
      </c>
      <c r="K33" s="12" t="s">
        <v>173</v>
      </c>
      <c r="L33" s="433">
        <v>0.1957452686835197</v>
      </c>
      <c r="M33" s="57" t="s">
        <v>84</v>
      </c>
      <c r="N33" s="284">
        <v>0.09221026148825175</v>
      </c>
      <c r="O33" s="284">
        <v>0.08238359989717171</v>
      </c>
      <c r="P33" s="283"/>
    </row>
    <row r="34" spans="2:16" ht="15.75" customHeight="1">
      <c r="B34" s="156">
        <v>26</v>
      </c>
      <c r="C34" s="12" t="s">
        <v>15</v>
      </c>
      <c r="D34" s="12" t="s">
        <v>5</v>
      </c>
      <c r="E34" s="12" t="s">
        <v>3</v>
      </c>
      <c r="F34" s="517" t="s">
        <v>171</v>
      </c>
      <c r="G34" s="517" t="s">
        <v>171</v>
      </c>
      <c r="H34" s="483">
        <v>-0.010954848260547712</v>
      </c>
      <c r="I34" s="258">
        <f t="shared" si="0"/>
        <v>0</v>
      </c>
      <c r="J34" s="156">
        <v>26</v>
      </c>
      <c r="K34" s="12" t="s">
        <v>173</v>
      </c>
      <c r="L34" s="433">
        <v>0.1905687894992707</v>
      </c>
      <c r="M34" s="58"/>
      <c r="N34" s="282"/>
      <c r="O34" s="282"/>
      <c r="P34" s="283"/>
    </row>
    <row r="35" spans="2:16" ht="15.75" customHeight="1">
      <c r="B35" s="156">
        <v>27</v>
      </c>
      <c r="C35" s="12" t="s">
        <v>13</v>
      </c>
      <c r="D35" s="12" t="s">
        <v>0</v>
      </c>
      <c r="E35" s="12" t="s">
        <v>2</v>
      </c>
      <c r="F35" s="517" t="s">
        <v>171</v>
      </c>
      <c r="G35" s="517" t="s">
        <v>171</v>
      </c>
      <c r="H35" s="483">
        <v>-0.010954848260547712</v>
      </c>
      <c r="I35" s="258">
        <f t="shared" si="0"/>
        <v>0</v>
      </c>
      <c r="J35" s="156">
        <v>27</v>
      </c>
      <c r="K35" s="12" t="s">
        <v>173</v>
      </c>
      <c r="L35" s="433">
        <v>0.18521961422263544</v>
      </c>
      <c r="M35" s="58"/>
      <c r="N35" s="282"/>
      <c r="O35" s="282"/>
      <c r="P35" s="283"/>
    </row>
    <row r="36" spans="2:16" ht="15.75" customHeight="1">
      <c r="B36" s="156">
        <v>28</v>
      </c>
      <c r="C36" s="12" t="s">
        <v>134</v>
      </c>
      <c r="D36" s="12" t="s">
        <v>7</v>
      </c>
      <c r="E36" s="12" t="s">
        <v>3</v>
      </c>
      <c r="F36" s="517" t="s">
        <v>171</v>
      </c>
      <c r="G36" s="517" t="s">
        <v>171</v>
      </c>
      <c r="H36" s="483">
        <v>-0.010954848260547712</v>
      </c>
      <c r="I36" s="258">
        <f t="shared" si="0"/>
        <v>0</v>
      </c>
      <c r="J36" s="156">
        <v>28</v>
      </c>
      <c r="K36" s="12" t="s">
        <v>173</v>
      </c>
      <c r="L36" s="433">
        <v>0.17100000000000004</v>
      </c>
      <c r="M36" s="58"/>
      <c r="N36" s="282"/>
      <c r="O36" s="282"/>
      <c r="P36" s="283"/>
    </row>
    <row r="37" spans="2:16" ht="15.75" customHeight="1">
      <c r="B37" s="156">
        <v>29</v>
      </c>
      <c r="C37" s="12" t="s">
        <v>12</v>
      </c>
      <c r="D37" s="12" t="s">
        <v>0</v>
      </c>
      <c r="E37" s="12" t="s">
        <v>2</v>
      </c>
      <c r="F37" s="517" t="s">
        <v>171</v>
      </c>
      <c r="G37" s="517" t="s">
        <v>171</v>
      </c>
      <c r="H37" s="483">
        <v>-0.010954848260547712</v>
      </c>
      <c r="I37" s="258">
        <f t="shared" si="0"/>
        <v>0</v>
      </c>
      <c r="J37" s="156">
        <v>29</v>
      </c>
      <c r="K37" s="12" t="s">
        <v>173</v>
      </c>
      <c r="L37" s="433">
        <v>0.16531165311653107</v>
      </c>
      <c r="M37" s="36" t="s">
        <v>29</v>
      </c>
      <c r="N37" s="282" t="s">
        <v>172</v>
      </c>
      <c r="O37" s="282" t="s">
        <v>172</v>
      </c>
      <c r="P37" s="283">
        <v>0.09945355191256833</v>
      </c>
    </row>
    <row r="38" spans="2:16" ht="15.75" customHeight="1">
      <c r="B38" s="156">
        <v>30</v>
      </c>
      <c r="C38" s="12" t="s">
        <v>135</v>
      </c>
      <c r="D38" s="12" t="s">
        <v>0</v>
      </c>
      <c r="E38" s="12" t="s">
        <v>2</v>
      </c>
      <c r="F38" s="532" t="s">
        <v>171</v>
      </c>
      <c r="G38" s="517" t="s">
        <v>171</v>
      </c>
      <c r="H38" s="483">
        <v>-0.010954848260547712</v>
      </c>
      <c r="I38" s="258">
        <f t="shared" si="0"/>
        <v>0</v>
      </c>
      <c r="J38" s="156">
        <v>30</v>
      </c>
      <c r="K38" s="12" t="s">
        <v>173</v>
      </c>
      <c r="L38" s="433">
        <v>0.16511415525114148</v>
      </c>
      <c r="M38" s="57" t="s">
        <v>84</v>
      </c>
      <c r="N38" s="284">
        <v>0.112022069581154</v>
      </c>
      <c r="O38" s="284">
        <v>0.10616984092580017</v>
      </c>
      <c r="P38" s="283"/>
    </row>
    <row r="39" spans="2:16" ht="15.75" customHeight="1">
      <c r="B39" s="156">
        <v>31</v>
      </c>
      <c r="C39" s="12" t="s">
        <v>8</v>
      </c>
      <c r="D39" s="12" t="s">
        <v>0</v>
      </c>
      <c r="E39" s="12" t="s">
        <v>1</v>
      </c>
      <c r="F39" s="517" t="s">
        <v>171</v>
      </c>
      <c r="G39" s="517" t="s">
        <v>171</v>
      </c>
      <c r="H39" s="483">
        <v>-0.010954848260547712</v>
      </c>
      <c r="I39" s="258">
        <f t="shared" si="0"/>
        <v>0</v>
      </c>
      <c r="J39" s="156">
        <v>31</v>
      </c>
      <c r="K39" s="12" t="s">
        <v>173</v>
      </c>
      <c r="L39" s="449">
        <v>0.16167664670658688</v>
      </c>
      <c r="M39" s="57"/>
      <c r="N39" s="282"/>
      <c r="O39" s="282"/>
      <c r="P39" s="283"/>
    </row>
    <row r="40" spans="2:16" ht="15.75" customHeight="1">
      <c r="B40" s="156">
        <v>32</v>
      </c>
      <c r="C40" s="12" t="s">
        <v>20</v>
      </c>
      <c r="D40" s="12" t="s">
        <v>0</v>
      </c>
      <c r="E40" s="12" t="s">
        <v>3</v>
      </c>
      <c r="F40" s="517" t="s">
        <v>171</v>
      </c>
      <c r="G40" s="517" t="s">
        <v>171</v>
      </c>
      <c r="H40" s="483">
        <v>-0.010954848260547712</v>
      </c>
      <c r="I40" s="258">
        <f t="shared" si="0"/>
        <v>0</v>
      </c>
      <c r="J40" s="156">
        <v>32</v>
      </c>
      <c r="K40" s="12" t="s">
        <v>173</v>
      </c>
      <c r="L40" s="449">
        <v>0.15835777126099715</v>
      </c>
      <c r="M40" s="36" t="s">
        <v>30</v>
      </c>
      <c r="N40" s="282" t="s">
        <v>172</v>
      </c>
      <c r="O40" s="282" t="s">
        <v>172</v>
      </c>
      <c r="P40" s="283">
        <v>0.09945355191256833</v>
      </c>
    </row>
    <row r="41" spans="2:16" ht="15.75" customHeight="1">
      <c r="B41" s="156">
        <v>33</v>
      </c>
      <c r="C41" s="12" t="s">
        <v>133</v>
      </c>
      <c r="D41" s="12" t="s">
        <v>0</v>
      </c>
      <c r="E41" s="12" t="s">
        <v>1</v>
      </c>
      <c r="F41" s="517" t="s">
        <v>171</v>
      </c>
      <c r="G41" s="517" t="s">
        <v>171</v>
      </c>
      <c r="H41" s="483">
        <v>-0.010954848260547712</v>
      </c>
      <c r="I41" s="258">
        <f t="shared" si="0"/>
        <v>0</v>
      </c>
      <c r="J41" s="156">
        <v>33</v>
      </c>
      <c r="K41" s="12" t="s">
        <v>173</v>
      </c>
      <c r="L41" s="449">
        <v>0.15567282321899745</v>
      </c>
      <c r="M41" s="57" t="s">
        <v>84</v>
      </c>
      <c r="N41" s="284">
        <v>0.1277281424488228</v>
      </c>
      <c r="O41" s="284">
        <v>0.11606994339403899</v>
      </c>
      <c r="P41" s="283"/>
    </row>
    <row r="42" spans="2:16" ht="15.75" customHeight="1">
      <c r="B42" s="156">
        <v>34</v>
      </c>
      <c r="C42" s="12" t="s">
        <v>10</v>
      </c>
      <c r="D42" s="12" t="s">
        <v>0</v>
      </c>
      <c r="E42" s="12" t="s">
        <v>3</v>
      </c>
      <c r="F42" s="517" t="s">
        <v>171</v>
      </c>
      <c r="G42" s="517" t="s">
        <v>171</v>
      </c>
      <c r="H42" s="483">
        <v>-0.010954848260547712</v>
      </c>
      <c r="I42" s="258">
        <f t="shared" si="0"/>
        <v>0</v>
      </c>
      <c r="J42" s="156">
        <v>34</v>
      </c>
      <c r="K42" s="12" t="s">
        <v>173</v>
      </c>
      <c r="L42" s="433">
        <v>0.15296251511487302</v>
      </c>
      <c r="M42" s="57"/>
      <c r="N42" s="282"/>
      <c r="O42" s="282"/>
      <c r="P42" s="283"/>
    </row>
    <row r="43" spans="2:16" ht="15.75" customHeight="1">
      <c r="B43" s="156">
        <v>35</v>
      </c>
      <c r="C43" s="12" t="s">
        <v>9</v>
      </c>
      <c r="D43" s="12" t="s">
        <v>6</v>
      </c>
      <c r="E43" s="12" t="s">
        <v>4</v>
      </c>
      <c r="F43" s="517" t="s">
        <v>171</v>
      </c>
      <c r="G43" s="517" t="s">
        <v>171</v>
      </c>
      <c r="H43" s="483">
        <v>-0.010954848260547712</v>
      </c>
      <c r="I43" s="258">
        <f t="shared" si="0"/>
        <v>0</v>
      </c>
      <c r="J43" s="156">
        <v>35</v>
      </c>
      <c r="K43" s="12" t="s">
        <v>173</v>
      </c>
      <c r="L43" s="433">
        <v>0.1452602864287338</v>
      </c>
      <c r="M43" s="36" t="s">
        <v>31</v>
      </c>
      <c r="N43" s="282" t="s">
        <v>172</v>
      </c>
      <c r="O43" s="282" t="s">
        <v>172</v>
      </c>
      <c r="P43" s="283">
        <v>0.09945355191256833</v>
      </c>
    </row>
    <row r="44" spans="2:16" ht="15.75" customHeight="1">
      <c r="B44" s="156">
        <v>36</v>
      </c>
      <c r="C44" s="12" t="s">
        <v>15</v>
      </c>
      <c r="D44" s="12" t="s">
        <v>5</v>
      </c>
      <c r="E44" s="12" t="s">
        <v>3</v>
      </c>
      <c r="F44" s="517" t="s">
        <v>171</v>
      </c>
      <c r="G44" s="517" t="s">
        <v>171</v>
      </c>
      <c r="H44" s="483">
        <v>-0.010954848260547712</v>
      </c>
      <c r="I44" s="258">
        <f t="shared" si="0"/>
        <v>0</v>
      </c>
      <c r="J44" s="156">
        <v>36</v>
      </c>
      <c r="K44" s="12" t="s">
        <v>173</v>
      </c>
      <c r="L44" s="433">
        <v>0.1441602196156726</v>
      </c>
      <c r="M44" s="57" t="s">
        <v>84</v>
      </c>
      <c r="N44" s="284">
        <v>0.20669440750616222</v>
      </c>
      <c r="O44" s="284">
        <v>0.1940340154228021</v>
      </c>
      <c r="P44" s="283"/>
    </row>
    <row r="45" spans="2:16" ht="15.75" customHeight="1">
      <c r="B45" s="156">
        <v>37</v>
      </c>
      <c r="C45" s="12" t="s">
        <v>13</v>
      </c>
      <c r="D45" s="12" t="s">
        <v>0</v>
      </c>
      <c r="E45" s="12" t="s">
        <v>2</v>
      </c>
      <c r="F45" s="517" t="s">
        <v>171</v>
      </c>
      <c r="G45" s="517" t="s">
        <v>171</v>
      </c>
      <c r="H45" s="483">
        <v>-0.010954848260547712</v>
      </c>
      <c r="I45" s="258">
        <f t="shared" si="0"/>
        <v>0</v>
      </c>
      <c r="J45" s="156">
        <v>37</v>
      </c>
      <c r="K45" s="12" t="s">
        <v>173</v>
      </c>
      <c r="L45" s="449">
        <v>0.12880284472540504</v>
      </c>
      <c r="M45" s="58"/>
      <c r="N45" s="282"/>
      <c r="O45" s="282"/>
      <c r="P45" s="283"/>
    </row>
    <row r="46" spans="2:16" ht="15.75" customHeight="1">
      <c r="B46" s="156">
        <v>38</v>
      </c>
      <c r="C46" s="12" t="s">
        <v>134</v>
      </c>
      <c r="D46" s="12" t="s">
        <v>7</v>
      </c>
      <c r="E46" s="12" t="s">
        <v>3</v>
      </c>
      <c r="F46" s="517" t="s">
        <v>171</v>
      </c>
      <c r="G46" s="517" t="s">
        <v>171</v>
      </c>
      <c r="H46" s="483">
        <v>-0.010954848260547712</v>
      </c>
      <c r="I46" s="258">
        <f t="shared" si="0"/>
        <v>0</v>
      </c>
      <c r="J46" s="156">
        <v>38</v>
      </c>
      <c r="K46" s="12" t="s">
        <v>173</v>
      </c>
      <c r="L46" s="433">
        <v>0.12479170523977046</v>
      </c>
      <c r="M46" s="36" t="s">
        <v>32</v>
      </c>
      <c r="N46" s="282" t="s">
        <v>172</v>
      </c>
      <c r="O46" s="282" t="s">
        <v>172</v>
      </c>
      <c r="P46" s="283">
        <v>0.09945355191256833</v>
      </c>
    </row>
    <row r="47" spans="2:16" ht="15.75" customHeight="1">
      <c r="B47" s="156">
        <v>39</v>
      </c>
      <c r="C47" s="12" t="s">
        <v>12</v>
      </c>
      <c r="D47" s="12" t="s">
        <v>0</v>
      </c>
      <c r="E47" s="12" t="s">
        <v>2</v>
      </c>
      <c r="F47" s="517" t="s">
        <v>171</v>
      </c>
      <c r="G47" s="517" t="s">
        <v>171</v>
      </c>
      <c r="H47" s="483">
        <v>-0.010954848260547712</v>
      </c>
      <c r="I47" s="258">
        <f t="shared" si="0"/>
        <v>0</v>
      </c>
      <c r="J47" s="156">
        <v>39</v>
      </c>
      <c r="K47" s="12" t="s">
        <v>173</v>
      </c>
      <c r="L47" s="449">
        <v>0.1227855833842395</v>
      </c>
      <c r="M47" s="57" t="s">
        <v>84</v>
      </c>
      <c r="N47" s="284">
        <v>0.0789662650573394</v>
      </c>
      <c r="O47" s="284">
        <v>0.07796407202876311</v>
      </c>
      <c r="P47" s="283"/>
    </row>
    <row r="48" spans="2:16" ht="15.75" customHeight="1">
      <c r="B48" s="156">
        <v>40</v>
      </c>
      <c r="C48" s="12" t="s">
        <v>135</v>
      </c>
      <c r="D48" s="12" t="s">
        <v>0</v>
      </c>
      <c r="E48" s="12" t="s">
        <v>2</v>
      </c>
      <c r="F48" s="517" t="s">
        <v>171</v>
      </c>
      <c r="G48" s="517" t="s">
        <v>171</v>
      </c>
      <c r="H48" s="483">
        <v>-0.010954848260547712</v>
      </c>
      <c r="I48" s="258">
        <f t="shared" si="0"/>
        <v>0</v>
      </c>
      <c r="J48" s="156">
        <v>40</v>
      </c>
      <c r="K48" s="12" t="s">
        <v>173</v>
      </c>
      <c r="L48" s="433">
        <v>0.12131751227495902</v>
      </c>
      <c r="M48" s="58"/>
      <c r="N48" s="58"/>
      <c r="O48" s="58"/>
      <c r="P48" s="283"/>
    </row>
    <row r="49" spans="2:16" ht="15.75" customHeight="1">
      <c r="B49" s="156">
        <v>41</v>
      </c>
      <c r="C49" s="12" t="s">
        <v>8</v>
      </c>
      <c r="D49" s="12" t="s">
        <v>0</v>
      </c>
      <c r="E49" s="12" t="s">
        <v>1</v>
      </c>
      <c r="F49" s="517" t="s">
        <v>171</v>
      </c>
      <c r="G49" s="517" t="s">
        <v>171</v>
      </c>
      <c r="H49" s="483">
        <v>-0.010954848260547712</v>
      </c>
      <c r="I49" s="258">
        <f t="shared" si="0"/>
        <v>0</v>
      </c>
      <c r="J49" s="156">
        <v>41</v>
      </c>
      <c r="K49" s="12" t="s">
        <v>173</v>
      </c>
      <c r="L49" s="433">
        <v>0.12071395021136677</v>
      </c>
      <c r="M49" s="36" t="s">
        <v>33</v>
      </c>
      <c r="N49" s="282" t="s">
        <v>172</v>
      </c>
      <c r="O49" s="282" t="s">
        <v>172</v>
      </c>
      <c r="P49" s="283">
        <v>0.09945355191256833</v>
      </c>
    </row>
    <row r="50" spans="2:16" ht="15.75" customHeight="1">
      <c r="B50" s="156">
        <v>42</v>
      </c>
      <c r="C50" s="12" t="s">
        <v>20</v>
      </c>
      <c r="D50" s="12" t="s">
        <v>0</v>
      </c>
      <c r="E50" s="12" t="s">
        <v>3</v>
      </c>
      <c r="F50" s="517" t="s">
        <v>171</v>
      </c>
      <c r="G50" s="517" t="s">
        <v>171</v>
      </c>
      <c r="H50" s="483">
        <v>-0.010954848260547712</v>
      </c>
      <c r="I50" s="258">
        <f t="shared" si="0"/>
        <v>0</v>
      </c>
      <c r="J50" s="156">
        <v>42</v>
      </c>
      <c r="K50" s="12" t="s">
        <v>173</v>
      </c>
      <c r="L50" s="449">
        <v>0.11111111111111116</v>
      </c>
      <c r="M50" s="57" t="s">
        <v>84</v>
      </c>
      <c r="N50" s="284">
        <v>0.1320446031597584</v>
      </c>
      <c r="O50" s="284">
        <v>0.1313091235617182</v>
      </c>
      <c r="P50" s="58"/>
    </row>
    <row r="51" spans="2:16" ht="15.75" customHeight="1">
      <c r="B51" s="156">
        <v>43</v>
      </c>
      <c r="C51" s="12" t="s">
        <v>133</v>
      </c>
      <c r="D51" s="12" t="s">
        <v>0</v>
      </c>
      <c r="E51" s="12" t="s">
        <v>1</v>
      </c>
      <c r="F51" s="517" t="s">
        <v>171</v>
      </c>
      <c r="G51" s="517" t="s">
        <v>171</v>
      </c>
      <c r="H51" s="483">
        <v>-0.010954848260547712</v>
      </c>
      <c r="I51" s="258">
        <f t="shared" si="0"/>
        <v>0</v>
      </c>
      <c r="J51" s="156">
        <v>43</v>
      </c>
      <c r="K51" s="12" t="s">
        <v>173</v>
      </c>
      <c r="L51" s="433">
        <v>0.10737792480788455</v>
      </c>
      <c r="M51" s="58"/>
      <c r="N51" s="58"/>
      <c r="O51" s="58"/>
      <c r="P51" s="58"/>
    </row>
    <row r="52" spans="2:16" ht="15.75" customHeight="1">
      <c r="B52" s="156">
        <v>44</v>
      </c>
      <c r="C52" s="12" t="s">
        <v>10</v>
      </c>
      <c r="D52" s="12" t="s">
        <v>0</v>
      </c>
      <c r="E52" s="12" t="s">
        <v>3</v>
      </c>
      <c r="F52" s="517" t="s">
        <v>171</v>
      </c>
      <c r="G52" s="517" t="s">
        <v>171</v>
      </c>
      <c r="H52" s="483">
        <v>-0.010954848260547712</v>
      </c>
      <c r="I52" s="258">
        <f t="shared" si="0"/>
        <v>0</v>
      </c>
      <c r="J52" s="156">
        <v>44</v>
      </c>
      <c r="K52" s="12" t="s">
        <v>173</v>
      </c>
      <c r="L52" s="433">
        <v>0.10525168882109392</v>
      </c>
      <c r="M52" s="58"/>
      <c r="N52" s="58"/>
      <c r="O52" s="58"/>
      <c r="P52" s="58"/>
    </row>
    <row r="53" spans="2:16" ht="15.75" customHeight="1">
      <c r="B53" s="156">
        <v>45</v>
      </c>
      <c r="C53" s="12" t="s">
        <v>9</v>
      </c>
      <c r="D53" s="12" t="s">
        <v>6</v>
      </c>
      <c r="E53" s="12" t="s">
        <v>4</v>
      </c>
      <c r="F53" s="517" t="s">
        <v>171</v>
      </c>
      <c r="G53" s="517" t="s">
        <v>171</v>
      </c>
      <c r="H53" s="483">
        <v>-0.010954848260547712</v>
      </c>
      <c r="I53" s="258">
        <f t="shared" si="0"/>
        <v>0</v>
      </c>
      <c r="J53" s="156">
        <v>45</v>
      </c>
      <c r="K53" s="12" t="s">
        <v>173</v>
      </c>
      <c r="L53" s="433">
        <v>0.10419906687402802</v>
      </c>
      <c r="M53" s="58"/>
      <c r="N53" s="58"/>
      <c r="O53" s="58"/>
      <c r="P53" s="58"/>
    </row>
    <row r="54" spans="2:16" ht="15.75" customHeight="1">
      <c r="B54" s="156">
        <v>46</v>
      </c>
      <c r="C54" s="12" t="s">
        <v>15</v>
      </c>
      <c r="D54" s="12" t="s">
        <v>5</v>
      </c>
      <c r="E54" s="12" t="s">
        <v>3</v>
      </c>
      <c r="F54" s="517" t="s">
        <v>171</v>
      </c>
      <c r="G54" s="517" t="s">
        <v>171</v>
      </c>
      <c r="H54" s="483">
        <v>-0.010954848260547712</v>
      </c>
      <c r="I54" s="258">
        <f t="shared" si="0"/>
        <v>0</v>
      </c>
      <c r="J54" s="156">
        <v>46</v>
      </c>
      <c r="K54" s="12" t="s">
        <v>173</v>
      </c>
      <c r="L54" s="433">
        <v>0.10375516505471549</v>
      </c>
      <c r="M54" s="58"/>
      <c r="N54" s="58"/>
      <c r="O54" s="58"/>
      <c r="P54" s="58"/>
    </row>
    <row r="55" spans="2:16" ht="15.75" customHeight="1">
      <c r="B55" s="156">
        <v>47</v>
      </c>
      <c r="C55" s="12" t="s">
        <v>13</v>
      </c>
      <c r="D55" s="12" t="s">
        <v>0</v>
      </c>
      <c r="E55" s="12" t="s">
        <v>2</v>
      </c>
      <c r="F55" s="517" t="s">
        <v>171</v>
      </c>
      <c r="G55" s="517" t="s">
        <v>171</v>
      </c>
      <c r="H55" s="483">
        <v>-0.010954848260547712</v>
      </c>
      <c r="I55" s="258">
        <f t="shared" si="0"/>
        <v>0</v>
      </c>
      <c r="J55" s="156">
        <v>47</v>
      </c>
      <c r="K55" s="12" t="s">
        <v>173</v>
      </c>
      <c r="L55" s="433">
        <v>0.10231729055258465</v>
      </c>
      <c r="M55" s="58"/>
      <c r="N55" s="58"/>
      <c r="O55" s="58"/>
      <c r="P55" s="58"/>
    </row>
    <row r="56" spans="2:16" ht="15.75" customHeight="1">
      <c r="B56" s="156">
        <v>48</v>
      </c>
      <c r="C56" s="12" t="s">
        <v>134</v>
      </c>
      <c r="D56" s="12" t="s">
        <v>7</v>
      </c>
      <c r="E56" s="12" t="s">
        <v>3</v>
      </c>
      <c r="F56" s="517" t="s">
        <v>171</v>
      </c>
      <c r="G56" s="517" t="s">
        <v>171</v>
      </c>
      <c r="H56" s="483">
        <v>-0.010954848260547712</v>
      </c>
      <c r="I56" s="258">
        <f t="shared" si="0"/>
        <v>0</v>
      </c>
      <c r="J56" s="156">
        <v>48</v>
      </c>
      <c r="K56" s="12" t="s">
        <v>173</v>
      </c>
      <c r="L56" s="433">
        <v>0.09945355191256833</v>
      </c>
      <c r="M56" s="58"/>
      <c r="N56" s="58"/>
      <c r="O56" s="58"/>
      <c r="P56" s="58"/>
    </row>
    <row r="57" spans="2:16" ht="15.75" customHeight="1">
      <c r="B57" s="156">
        <v>49</v>
      </c>
      <c r="C57" s="12" t="s">
        <v>12</v>
      </c>
      <c r="D57" s="12" t="s">
        <v>0</v>
      </c>
      <c r="E57" s="12" t="s">
        <v>2</v>
      </c>
      <c r="F57" s="517" t="s">
        <v>171</v>
      </c>
      <c r="G57" s="517" t="s">
        <v>171</v>
      </c>
      <c r="H57" s="483">
        <v>-0.010954848260547712</v>
      </c>
      <c r="I57" s="258">
        <f t="shared" si="0"/>
        <v>0</v>
      </c>
      <c r="J57" s="156">
        <v>49</v>
      </c>
      <c r="K57" s="12" t="s">
        <v>173</v>
      </c>
      <c r="L57" s="433">
        <v>0.09931431099314314</v>
      </c>
      <c r="M57" s="58"/>
      <c r="N57" s="58"/>
      <c r="O57" s="58"/>
      <c r="P57" s="58"/>
    </row>
    <row r="58" spans="2:16" ht="15.75" customHeight="1">
      <c r="B58" s="156">
        <v>50</v>
      </c>
      <c r="C58" s="12" t="s">
        <v>135</v>
      </c>
      <c r="D58" s="12" t="s">
        <v>0</v>
      </c>
      <c r="E58" s="12" t="s">
        <v>2</v>
      </c>
      <c r="F58" s="517" t="s">
        <v>171</v>
      </c>
      <c r="G58" s="517" t="s">
        <v>171</v>
      </c>
      <c r="H58" s="483">
        <v>-0.010954848260547712</v>
      </c>
      <c r="I58" s="258">
        <f t="shared" si="0"/>
        <v>0</v>
      </c>
      <c r="J58" s="156">
        <v>50</v>
      </c>
      <c r="K58" s="12" t="s">
        <v>173</v>
      </c>
      <c r="L58" s="449">
        <v>0.09673636896619109</v>
      </c>
      <c r="M58" s="58"/>
      <c r="N58" s="58"/>
      <c r="O58" s="58"/>
      <c r="P58" s="58"/>
    </row>
    <row r="59" spans="2:16" ht="15.75" customHeight="1">
      <c r="B59" s="156">
        <v>51</v>
      </c>
      <c r="C59" s="12" t="s">
        <v>8</v>
      </c>
      <c r="D59" s="12" t="s">
        <v>0</v>
      </c>
      <c r="E59" s="12" t="s">
        <v>1</v>
      </c>
      <c r="F59" s="517" t="s">
        <v>171</v>
      </c>
      <c r="G59" s="517" t="s">
        <v>171</v>
      </c>
      <c r="H59" s="483">
        <v>-0.010954848260547712</v>
      </c>
      <c r="I59" s="258">
        <f t="shared" si="0"/>
        <v>0</v>
      </c>
      <c r="J59" s="156">
        <v>51</v>
      </c>
      <c r="K59" s="12" t="s">
        <v>173</v>
      </c>
      <c r="L59" s="449">
        <v>0.09414381022979978</v>
      </c>
      <c r="M59" s="58"/>
      <c r="N59" s="58"/>
      <c r="O59" s="58"/>
      <c r="P59" s="58"/>
    </row>
    <row r="60" spans="2:16" ht="15.75" customHeight="1">
      <c r="B60" s="156">
        <v>52</v>
      </c>
      <c r="C60" s="12" t="s">
        <v>20</v>
      </c>
      <c r="D60" s="12" t="s">
        <v>0</v>
      </c>
      <c r="E60" s="12" t="s">
        <v>3</v>
      </c>
      <c r="F60" s="517" t="s">
        <v>171</v>
      </c>
      <c r="G60" s="517" t="s">
        <v>171</v>
      </c>
      <c r="H60" s="483">
        <v>-0.010954848260547712</v>
      </c>
      <c r="I60" s="258">
        <f t="shared" si="0"/>
        <v>0</v>
      </c>
      <c r="J60" s="156">
        <v>52</v>
      </c>
      <c r="K60" s="12" t="s">
        <v>173</v>
      </c>
      <c r="L60" s="449">
        <v>0.09295352323838091</v>
      </c>
      <c r="M60" s="58"/>
      <c r="N60" s="58"/>
      <c r="O60" s="58"/>
      <c r="P60" s="58"/>
    </row>
    <row r="61" spans="2:16" ht="15.75" customHeight="1">
      <c r="B61" s="156">
        <v>53</v>
      </c>
      <c r="C61" s="12" t="s">
        <v>133</v>
      </c>
      <c r="D61" s="12" t="s">
        <v>0</v>
      </c>
      <c r="E61" s="12" t="s">
        <v>1</v>
      </c>
      <c r="F61" s="517" t="s">
        <v>171</v>
      </c>
      <c r="G61" s="517" t="s">
        <v>171</v>
      </c>
      <c r="H61" s="483">
        <v>-0.010954848260547712</v>
      </c>
      <c r="I61" s="258">
        <f t="shared" si="0"/>
        <v>0</v>
      </c>
      <c r="J61" s="156">
        <v>53</v>
      </c>
      <c r="K61" s="12" t="s">
        <v>173</v>
      </c>
      <c r="L61" s="449">
        <v>0.09101203113941958</v>
      </c>
      <c r="M61" s="58"/>
      <c r="N61" s="58"/>
      <c r="O61" s="58"/>
      <c r="P61" s="58"/>
    </row>
    <row r="62" spans="2:16" ht="15.75" customHeight="1">
      <c r="B62" s="156">
        <v>54</v>
      </c>
      <c r="C62" s="12" t="s">
        <v>10</v>
      </c>
      <c r="D62" s="12" t="s">
        <v>0</v>
      </c>
      <c r="E62" s="12" t="s">
        <v>3</v>
      </c>
      <c r="F62" s="517" t="s">
        <v>171</v>
      </c>
      <c r="G62" s="517" t="s">
        <v>171</v>
      </c>
      <c r="H62" s="483">
        <v>-0.010954848260547712</v>
      </c>
      <c r="I62" s="258">
        <f t="shared" si="0"/>
        <v>0</v>
      </c>
      <c r="J62" s="156">
        <v>54</v>
      </c>
      <c r="K62" s="12" t="s">
        <v>173</v>
      </c>
      <c r="L62" s="433">
        <v>0.08333333333333326</v>
      </c>
      <c r="M62" s="58"/>
      <c r="N62" s="58"/>
      <c r="O62" s="58"/>
      <c r="P62" s="58"/>
    </row>
    <row r="63" spans="2:16" ht="15.75" customHeight="1">
      <c r="B63" s="156">
        <v>55</v>
      </c>
      <c r="C63" s="12" t="s">
        <v>9</v>
      </c>
      <c r="D63" s="12" t="s">
        <v>6</v>
      </c>
      <c r="E63" s="12" t="s">
        <v>4</v>
      </c>
      <c r="F63" s="517" t="s">
        <v>171</v>
      </c>
      <c r="G63" s="517" t="s">
        <v>171</v>
      </c>
      <c r="H63" s="483">
        <v>-0.010954848260547712</v>
      </c>
      <c r="I63" s="258">
        <f t="shared" si="0"/>
        <v>0</v>
      </c>
      <c r="J63" s="156">
        <v>55</v>
      </c>
      <c r="K63" s="12" t="s">
        <v>173</v>
      </c>
      <c r="L63" s="433">
        <v>0.08105175292153599</v>
      </c>
      <c r="M63" s="58"/>
      <c r="N63" s="58"/>
      <c r="O63" s="58"/>
      <c r="P63" s="58"/>
    </row>
    <row r="64" spans="2:16" ht="15.75" customHeight="1">
      <c r="B64" s="156">
        <v>56</v>
      </c>
      <c r="C64" s="12" t="s">
        <v>15</v>
      </c>
      <c r="D64" s="12" t="s">
        <v>5</v>
      </c>
      <c r="E64" s="12" t="s">
        <v>3</v>
      </c>
      <c r="F64" s="517" t="s">
        <v>171</v>
      </c>
      <c r="G64" s="517" t="s">
        <v>171</v>
      </c>
      <c r="H64" s="483">
        <v>-0.010954848260547712</v>
      </c>
      <c r="I64" s="258">
        <f t="shared" si="0"/>
        <v>0</v>
      </c>
      <c r="J64" s="156">
        <v>56</v>
      </c>
      <c r="K64" s="12" t="s">
        <v>173</v>
      </c>
      <c r="L64" s="433">
        <v>0.07354165090413867</v>
      </c>
      <c r="M64" s="58"/>
      <c r="N64" s="58"/>
      <c r="O64" s="58"/>
      <c r="P64" s="58"/>
    </row>
    <row r="65" spans="2:16" ht="15.75" customHeight="1">
      <c r="B65" s="156">
        <v>57</v>
      </c>
      <c r="C65" s="12" t="s">
        <v>13</v>
      </c>
      <c r="D65" s="12" t="s">
        <v>0</v>
      </c>
      <c r="E65" s="12" t="s">
        <v>2</v>
      </c>
      <c r="F65" s="517" t="s">
        <v>171</v>
      </c>
      <c r="G65" s="517" t="s">
        <v>171</v>
      </c>
      <c r="H65" s="483">
        <v>-0.010954848260547712</v>
      </c>
      <c r="I65" s="258">
        <f t="shared" si="0"/>
        <v>0</v>
      </c>
      <c r="J65" s="156">
        <v>57</v>
      </c>
      <c r="K65" s="12" t="s">
        <v>173</v>
      </c>
      <c r="L65" s="449">
        <v>0.07154761904761897</v>
      </c>
      <c r="M65" s="58"/>
      <c r="N65" s="58"/>
      <c r="O65" s="58"/>
      <c r="P65" s="58"/>
    </row>
    <row r="66" spans="2:16" ht="15.75" customHeight="1">
      <c r="B66" s="156">
        <v>58</v>
      </c>
      <c r="C66" s="12" t="s">
        <v>134</v>
      </c>
      <c r="D66" s="12" t="s">
        <v>7</v>
      </c>
      <c r="E66" s="12" t="s">
        <v>3</v>
      </c>
      <c r="F66" s="517" t="s">
        <v>171</v>
      </c>
      <c r="G66" s="517" t="s">
        <v>171</v>
      </c>
      <c r="H66" s="483">
        <v>-0.010954848260547712</v>
      </c>
      <c r="I66" s="261">
        <f t="shared" si="0"/>
        <v>0</v>
      </c>
      <c r="J66" s="156">
        <v>58</v>
      </c>
      <c r="K66" s="12" t="s">
        <v>173</v>
      </c>
      <c r="L66" s="449">
        <v>0.06926406926406936</v>
      </c>
      <c r="M66" s="285"/>
      <c r="N66" s="285"/>
      <c r="O66" s="58"/>
      <c r="P66" s="58"/>
    </row>
    <row r="67" spans="2:16" ht="15.75" customHeight="1">
      <c r="B67" s="156">
        <v>59</v>
      </c>
      <c r="C67" s="12" t="s">
        <v>12</v>
      </c>
      <c r="D67" s="12" t="s">
        <v>0</v>
      </c>
      <c r="E67" s="12" t="s">
        <v>2</v>
      </c>
      <c r="F67" s="517" t="s">
        <v>171</v>
      </c>
      <c r="G67" s="517" t="s">
        <v>171</v>
      </c>
      <c r="H67" s="483">
        <v>-0.010954848260547712</v>
      </c>
      <c r="I67" s="261">
        <f t="shared" si="0"/>
        <v>0</v>
      </c>
      <c r="J67" s="156">
        <v>59</v>
      </c>
      <c r="K67" s="12" t="s">
        <v>173</v>
      </c>
      <c r="L67" s="433">
        <v>0.06842513576415832</v>
      </c>
      <c r="M67" s="285"/>
      <c r="N67" s="286"/>
      <c r="O67" s="58"/>
      <c r="P67" s="58"/>
    </row>
    <row r="68" spans="2:16" ht="15.75" customHeight="1">
      <c r="B68" s="156">
        <v>60</v>
      </c>
      <c r="C68" s="12" t="s">
        <v>135</v>
      </c>
      <c r="D68" s="12" t="s">
        <v>0</v>
      </c>
      <c r="E68" s="12" t="s">
        <v>2</v>
      </c>
      <c r="F68" s="517" t="s">
        <v>171</v>
      </c>
      <c r="G68" s="517" t="s">
        <v>171</v>
      </c>
      <c r="H68" s="483">
        <v>-0.010954848260547712</v>
      </c>
      <c r="I68" s="261">
        <f t="shared" si="0"/>
        <v>0</v>
      </c>
      <c r="J68" s="156">
        <v>60</v>
      </c>
      <c r="K68" s="12" t="s">
        <v>173</v>
      </c>
      <c r="L68" s="433">
        <v>0.06783972864108545</v>
      </c>
      <c r="M68" s="285"/>
      <c r="N68" s="287"/>
      <c r="O68" s="58"/>
      <c r="P68" s="58"/>
    </row>
    <row r="69" spans="2:16" ht="15.75" customHeight="1">
      <c r="B69" s="156">
        <v>61</v>
      </c>
      <c r="C69" s="12" t="s">
        <v>8</v>
      </c>
      <c r="D69" s="12" t="s">
        <v>0</v>
      </c>
      <c r="E69" s="12" t="s">
        <v>1</v>
      </c>
      <c r="F69" s="517" t="s">
        <v>171</v>
      </c>
      <c r="G69" s="517" t="s">
        <v>171</v>
      </c>
      <c r="H69" s="483">
        <v>-0.010954848260547712</v>
      </c>
      <c r="I69" s="261">
        <f t="shared" si="0"/>
        <v>0</v>
      </c>
      <c r="J69" s="156">
        <v>61</v>
      </c>
      <c r="K69" s="12" t="s">
        <v>173</v>
      </c>
      <c r="L69" s="449">
        <v>0.06488314883148827</v>
      </c>
      <c r="M69" s="285"/>
      <c r="N69" s="286"/>
      <c r="O69" s="58"/>
      <c r="P69" s="58"/>
    </row>
    <row r="70" spans="2:16" ht="15.75" customHeight="1">
      <c r="B70" s="156">
        <v>62</v>
      </c>
      <c r="C70" s="12" t="s">
        <v>20</v>
      </c>
      <c r="D70" s="12" t="s">
        <v>0</v>
      </c>
      <c r="E70" s="12" t="s">
        <v>3</v>
      </c>
      <c r="F70" s="517" t="s">
        <v>171</v>
      </c>
      <c r="G70" s="517" t="s">
        <v>171</v>
      </c>
      <c r="H70" s="483">
        <v>-0.010954848260547712</v>
      </c>
      <c r="I70" s="261">
        <f t="shared" si="0"/>
        <v>0</v>
      </c>
      <c r="J70" s="156">
        <v>62</v>
      </c>
      <c r="K70" s="12" t="s">
        <v>173</v>
      </c>
      <c r="L70" s="433">
        <v>0.06485671191553544</v>
      </c>
      <c r="M70" s="286"/>
      <c r="N70" s="284"/>
      <c r="O70" s="58"/>
      <c r="P70" s="58"/>
    </row>
    <row r="71" spans="2:16" ht="15.75" customHeight="1">
      <c r="B71" s="156">
        <v>63</v>
      </c>
      <c r="C71" s="12" t="s">
        <v>133</v>
      </c>
      <c r="D71" s="12" t="s">
        <v>0</v>
      </c>
      <c r="E71" s="12" t="s">
        <v>1</v>
      </c>
      <c r="F71" s="517" t="s">
        <v>171</v>
      </c>
      <c r="G71" s="517" t="s">
        <v>171</v>
      </c>
      <c r="H71" s="483">
        <v>-0.010954848260547712</v>
      </c>
      <c r="I71" s="261">
        <f t="shared" si="0"/>
        <v>0</v>
      </c>
      <c r="J71" s="156">
        <v>63</v>
      </c>
      <c r="K71" s="12" t="s">
        <v>173</v>
      </c>
      <c r="L71" s="449">
        <v>0.06297229219143574</v>
      </c>
      <c r="M71" s="285"/>
      <c r="N71" s="58"/>
      <c r="O71" s="58"/>
      <c r="P71" s="58"/>
    </row>
    <row r="72" spans="2:16" ht="15.75" customHeight="1">
      <c r="B72" s="156">
        <v>64</v>
      </c>
      <c r="C72" s="12" t="s">
        <v>10</v>
      </c>
      <c r="D72" s="12" t="s">
        <v>0</v>
      </c>
      <c r="E72" s="12" t="s">
        <v>3</v>
      </c>
      <c r="F72" s="517" t="s">
        <v>171</v>
      </c>
      <c r="G72" s="517" t="s">
        <v>171</v>
      </c>
      <c r="H72" s="483">
        <v>-0.010954848260547712</v>
      </c>
      <c r="I72" s="261">
        <f t="shared" si="0"/>
        <v>0</v>
      </c>
      <c r="J72" s="156">
        <v>64</v>
      </c>
      <c r="K72" s="12" t="s">
        <v>173</v>
      </c>
      <c r="L72" s="433">
        <v>0.05313690627381251</v>
      </c>
      <c r="M72" s="285"/>
      <c r="N72" s="286"/>
      <c r="O72" s="58"/>
      <c r="P72" s="58"/>
    </row>
    <row r="73" spans="2:16" ht="15.75" customHeight="1">
      <c r="B73" s="156">
        <v>65</v>
      </c>
      <c r="C73" s="12" t="s">
        <v>9</v>
      </c>
      <c r="D73" s="12" t="s">
        <v>6</v>
      </c>
      <c r="E73" s="12" t="s">
        <v>4</v>
      </c>
      <c r="F73" s="517" t="s">
        <v>171</v>
      </c>
      <c r="G73" s="517" t="s">
        <v>171</v>
      </c>
      <c r="H73" s="483">
        <v>-0.010954848260547712</v>
      </c>
      <c r="I73" s="261">
        <f t="shared" si="0"/>
        <v>0</v>
      </c>
      <c r="J73" s="156">
        <v>65</v>
      </c>
      <c r="K73" s="12" t="s">
        <v>173</v>
      </c>
      <c r="L73" s="449">
        <v>0.05269362253919607</v>
      </c>
      <c r="M73" s="286"/>
      <c r="N73" s="288"/>
      <c r="O73" s="58"/>
      <c r="P73" s="58"/>
    </row>
    <row r="74" spans="2:16" ht="15.75" customHeight="1">
      <c r="B74" s="156">
        <v>66</v>
      </c>
      <c r="C74" s="12" t="s">
        <v>15</v>
      </c>
      <c r="D74" s="12" t="s">
        <v>5</v>
      </c>
      <c r="E74" s="12" t="s">
        <v>3</v>
      </c>
      <c r="F74" s="517" t="s">
        <v>171</v>
      </c>
      <c r="G74" s="517" t="s">
        <v>171</v>
      </c>
      <c r="H74" s="483">
        <v>-0.010954848260547712</v>
      </c>
      <c r="I74" s="258">
        <f aca="true" t="shared" si="1" ref="I74:I137">IF(F74&gt;G74,1,0)</f>
        <v>0</v>
      </c>
      <c r="J74" s="156">
        <v>66</v>
      </c>
      <c r="K74" s="12" t="s">
        <v>173</v>
      </c>
      <c r="L74" s="449">
        <v>0.05200945626477549</v>
      </c>
      <c r="M74" s="34"/>
      <c r="N74" s="58"/>
      <c r="O74" s="58"/>
      <c r="P74" s="58"/>
    </row>
    <row r="75" spans="2:16" ht="15.75" customHeight="1">
      <c r="B75" s="156">
        <v>67</v>
      </c>
      <c r="C75" s="12" t="s">
        <v>13</v>
      </c>
      <c r="D75" s="12" t="s">
        <v>0</v>
      </c>
      <c r="E75" s="12" t="s">
        <v>2</v>
      </c>
      <c r="F75" s="517" t="s">
        <v>171</v>
      </c>
      <c r="G75" s="517" t="s">
        <v>171</v>
      </c>
      <c r="H75" s="483">
        <v>-0.010954848260547712</v>
      </c>
      <c r="I75" s="258">
        <f t="shared" si="1"/>
        <v>0</v>
      </c>
      <c r="J75" s="156">
        <v>67</v>
      </c>
      <c r="K75" s="12" t="s">
        <v>173</v>
      </c>
      <c r="L75" s="433">
        <v>0.050359712230215736</v>
      </c>
      <c r="M75" s="58"/>
      <c r="N75" s="58"/>
      <c r="O75" s="58"/>
      <c r="P75" s="58"/>
    </row>
    <row r="76" spans="2:16" ht="15.75" customHeight="1">
      <c r="B76" s="156">
        <v>68</v>
      </c>
      <c r="C76" s="12" t="s">
        <v>134</v>
      </c>
      <c r="D76" s="12" t="s">
        <v>7</v>
      </c>
      <c r="E76" s="12" t="s">
        <v>3</v>
      </c>
      <c r="F76" s="517" t="s">
        <v>171</v>
      </c>
      <c r="G76" s="517" t="s">
        <v>171</v>
      </c>
      <c r="H76" s="483">
        <v>-0.010954848260547712</v>
      </c>
      <c r="I76" s="258">
        <f t="shared" si="1"/>
        <v>0</v>
      </c>
      <c r="J76" s="156">
        <v>68</v>
      </c>
      <c r="K76" s="12" t="s">
        <v>173</v>
      </c>
      <c r="L76" s="433">
        <v>0.04777704047777043</v>
      </c>
      <c r="M76" s="58"/>
      <c r="N76" s="58"/>
      <c r="O76" s="58"/>
      <c r="P76" s="58"/>
    </row>
    <row r="77" spans="2:16" ht="15.75" customHeight="1">
      <c r="B77" s="156">
        <v>69</v>
      </c>
      <c r="C77" s="12" t="s">
        <v>12</v>
      </c>
      <c r="D77" s="12" t="s">
        <v>0</v>
      </c>
      <c r="E77" s="12" t="s">
        <v>2</v>
      </c>
      <c r="F77" s="517" t="s">
        <v>171</v>
      </c>
      <c r="G77" s="517" t="s">
        <v>171</v>
      </c>
      <c r="H77" s="483">
        <v>-0.010954848260547712</v>
      </c>
      <c r="I77" s="258">
        <f t="shared" si="1"/>
        <v>0</v>
      </c>
      <c r="J77" s="156">
        <v>69</v>
      </c>
      <c r="K77" s="12" t="s">
        <v>173</v>
      </c>
      <c r="L77" s="433">
        <v>0.041006129782287015</v>
      </c>
      <c r="M77" s="58"/>
      <c r="N77" s="58"/>
      <c r="O77" s="58"/>
      <c r="P77" s="58"/>
    </row>
    <row r="78" spans="2:16" ht="15.75" customHeight="1">
      <c r="B78" s="156">
        <v>70</v>
      </c>
      <c r="C78" s="12" t="s">
        <v>135</v>
      </c>
      <c r="D78" s="12" t="s">
        <v>0</v>
      </c>
      <c r="E78" s="12" t="s">
        <v>2</v>
      </c>
      <c r="F78" s="517" t="s">
        <v>171</v>
      </c>
      <c r="G78" s="517" t="s">
        <v>171</v>
      </c>
      <c r="H78" s="483">
        <v>-0.010954848260547712</v>
      </c>
      <c r="I78" s="258">
        <f t="shared" si="1"/>
        <v>0</v>
      </c>
      <c r="J78" s="156">
        <v>70</v>
      </c>
      <c r="K78" s="12" t="s">
        <v>173</v>
      </c>
      <c r="L78" s="449">
        <v>0.03960396039603964</v>
      </c>
      <c r="M78" s="58"/>
      <c r="N78" s="58"/>
      <c r="O78" s="58"/>
      <c r="P78" s="58"/>
    </row>
    <row r="79" spans="2:16" ht="15.75" customHeight="1">
      <c r="B79" s="156">
        <v>71</v>
      </c>
      <c r="C79" s="12" t="s">
        <v>8</v>
      </c>
      <c r="D79" s="12" t="s">
        <v>0</v>
      </c>
      <c r="E79" s="12" t="s">
        <v>1</v>
      </c>
      <c r="F79" s="517" t="s">
        <v>171</v>
      </c>
      <c r="G79" s="517" t="s">
        <v>171</v>
      </c>
      <c r="H79" s="483">
        <v>-0.010954848260547712</v>
      </c>
      <c r="I79" s="258">
        <f t="shared" si="1"/>
        <v>0</v>
      </c>
      <c r="J79" s="156">
        <v>71</v>
      </c>
      <c r="K79" s="12" t="s">
        <v>173</v>
      </c>
      <c r="L79" s="433">
        <v>0.03959231673853392</v>
      </c>
      <c r="M79" s="58"/>
      <c r="N79" s="58"/>
      <c r="O79" s="58"/>
      <c r="P79" s="58"/>
    </row>
    <row r="80" spans="2:16" ht="15.75" customHeight="1">
      <c r="B80" s="156">
        <v>72</v>
      </c>
      <c r="C80" s="12" t="s">
        <v>20</v>
      </c>
      <c r="D80" s="12" t="s">
        <v>0</v>
      </c>
      <c r="E80" s="12" t="s">
        <v>3</v>
      </c>
      <c r="F80" s="517" t="s">
        <v>171</v>
      </c>
      <c r="G80" s="517" t="s">
        <v>171</v>
      </c>
      <c r="H80" s="483">
        <v>-0.010954848260547712</v>
      </c>
      <c r="I80" s="258">
        <f t="shared" si="1"/>
        <v>0</v>
      </c>
      <c r="J80" s="156">
        <v>72</v>
      </c>
      <c r="K80" s="12" t="s">
        <v>173</v>
      </c>
      <c r="L80" s="449">
        <v>0.038513847675568647</v>
      </c>
      <c r="M80" s="58"/>
      <c r="N80" s="58"/>
      <c r="O80" s="58"/>
      <c r="P80" s="58"/>
    </row>
    <row r="81" spans="2:16" ht="15.75" customHeight="1">
      <c r="B81" s="156">
        <v>73</v>
      </c>
      <c r="C81" s="12" t="s">
        <v>133</v>
      </c>
      <c r="D81" s="12" t="s">
        <v>0</v>
      </c>
      <c r="E81" s="12" t="s">
        <v>1</v>
      </c>
      <c r="F81" s="517" t="s">
        <v>171</v>
      </c>
      <c r="G81" s="517" t="s">
        <v>171</v>
      </c>
      <c r="H81" s="483">
        <v>-0.010954848260547712</v>
      </c>
      <c r="I81" s="258">
        <f t="shared" si="1"/>
        <v>0</v>
      </c>
      <c r="J81" s="156">
        <v>73</v>
      </c>
      <c r="K81" s="12" t="s">
        <v>173</v>
      </c>
      <c r="L81" s="433">
        <v>0.036280487804878137</v>
      </c>
      <c r="M81" s="58"/>
      <c r="N81" s="58"/>
      <c r="O81" s="58"/>
      <c r="P81" s="58"/>
    </row>
    <row r="82" spans="2:16" ht="15.75" customHeight="1">
      <c r="B82" s="156">
        <v>74</v>
      </c>
      <c r="C82" s="12" t="s">
        <v>10</v>
      </c>
      <c r="D82" s="12" t="s">
        <v>0</v>
      </c>
      <c r="E82" s="12" t="s">
        <v>3</v>
      </c>
      <c r="F82" s="517" t="s">
        <v>171</v>
      </c>
      <c r="G82" s="517" t="s">
        <v>171</v>
      </c>
      <c r="H82" s="483">
        <v>-0.010954848260547712</v>
      </c>
      <c r="I82" s="258">
        <f t="shared" si="1"/>
        <v>0</v>
      </c>
      <c r="J82" s="156">
        <v>74</v>
      </c>
      <c r="K82" s="12" t="s">
        <v>173</v>
      </c>
      <c r="L82" s="449">
        <v>0.0350078988941549</v>
      </c>
      <c r="M82" s="58"/>
      <c r="N82" s="58"/>
      <c r="O82" s="58"/>
      <c r="P82" s="58"/>
    </row>
    <row r="83" spans="2:16" ht="15.75" customHeight="1">
      <c r="B83" s="156">
        <v>75</v>
      </c>
      <c r="C83" s="12" t="s">
        <v>9</v>
      </c>
      <c r="D83" s="12" t="s">
        <v>6</v>
      </c>
      <c r="E83" s="12" t="s">
        <v>4</v>
      </c>
      <c r="F83" s="517" t="s">
        <v>171</v>
      </c>
      <c r="G83" s="517" t="s">
        <v>171</v>
      </c>
      <c r="H83" s="483">
        <v>-0.010954848260547712</v>
      </c>
      <c r="I83" s="258">
        <f t="shared" si="1"/>
        <v>0</v>
      </c>
      <c r="J83" s="156">
        <v>75</v>
      </c>
      <c r="K83" s="12" t="s">
        <v>173</v>
      </c>
      <c r="L83" s="433">
        <v>0.03372872614749878</v>
      </c>
      <c r="M83" s="58"/>
      <c r="N83" s="58"/>
      <c r="O83" s="58"/>
      <c r="P83" s="58"/>
    </row>
    <row r="84" spans="2:16" ht="15.75" customHeight="1">
      <c r="B84" s="156">
        <v>76</v>
      </c>
      <c r="C84" s="12" t="s">
        <v>15</v>
      </c>
      <c r="D84" s="12" t="s">
        <v>5</v>
      </c>
      <c r="E84" s="12" t="s">
        <v>3</v>
      </c>
      <c r="F84" s="517" t="s">
        <v>171</v>
      </c>
      <c r="G84" s="517" t="s">
        <v>171</v>
      </c>
      <c r="H84" s="483">
        <v>-0.010954848260547712</v>
      </c>
      <c r="I84" s="258">
        <f t="shared" si="1"/>
        <v>0</v>
      </c>
      <c r="J84" s="156">
        <v>76</v>
      </c>
      <c r="K84" s="12" t="s">
        <v>173</v>
      </c>
      <c r="L84" s="433">
        <v>0.03319171534784915</v>
      </c>
      <c r="M84" s="58"/>
      <c r="N84" s="58"/>
      <c r="O84" s="58"/>
      <c r="P84" s="58"/>
    </row>
    <row r="85" spans="2:16" ht="15.75" customHeight="1">
      <c r="B85" s="156">
        <v>77</v>
      </c>
      <c r="C85" s="12" t="s">
        <v>13</v>
      </c>
      <c r="D85" s="12" t="s">
        <v>0</v>
      </c>
      <c r="E85" s="12" t="s">
        <v>2</v>
      </c>
      <c r="F85" s="517" t="s">
        <v>171</v>
      </c>
      <c r="G85" s="517" t="s">
        <v>171</v>
      </c>
      <c r="H85" s="483">
        <v>-0.010954848260547712</v>
      </c>
      <c r="I85" s="258">
        <f t="shared" si="1"/>
        <v>0</v>
      </c>
      <c r="J85" s="156">
        <v>77</v>
      </c>
      <c r="K85" s="12" t="s">
        <v>173</v>
      </c>
      <c r="L85" s="449">
        <v>0.029493087557603603</v>
      </c>
      <c r="M85" s="34"/>
      <c r="N85" s="58"/>
      <c r="O85" s="58"/>
      <c r="P85" s="58"/>
    </row>
    <row r="86" spans="2:16" ht="15.75" customHeight="1">
      <c r="B86" s="156">
        <v>78</v>
      </c>
      <c r="C86" s="12" t="s">
        <v>134</v>
      </c>
      <c r="D86" s="12" t="s">
        <v>7</v>
      </c>
      <c r="E86" s="12" t="s">
        <v>3</v>
      </c>
      <c r="F86" s="517" t="s">
        <v>171</v>
      </c>
      <c r="G86" s="517" t="s">
        <v>171</v>
      </c>
      <c r="H86" s="483">
        <v>-0.010954848260547712</v>
      </c>
      <c r="I86" s="258">
        <f t="shared" si="1"/>
        <v>0</v>
      </c>
      <c r="J86" s="156">
        <v>78</v>
      </c>
      <c r="K86" s="12" t="s">
        <v>173</v>
      </c>
      <c r="L86" s="433">
        <v>0.027956989247311936</v>
      </c>
      <c r="M86" s="45"/>
      <c r="N86" s="58"/>
      <c r="O86" s="58"/>
      <c r="P86" s="58"/>
    </row>
    <row r="87" spans="2:16" ht="15.75" customHeight="1">
      <c r="B87" s="156">
        <v>79</v>
      </c>
      <c r="C87" s="12" t="s">
        <v>12</v>
      </c>
      <c r="D87" s="12" t="s">
        <v>0</v>
      </c>
      <c r="E87" s="12" t="s">
        <v>2</v>
      </c>
      <c r="F87" s="517" t="s">
        <v>171</v>
      </c>
      <c r="G87" s="517" t="s">
        <v>171</v>
      </c>
      <c r="H87" s="483">
        <v>-0.010954848260547712</v>
      </c>
      <c r="I87" s="258">
        <f t="shared" si="1"/>
        <v>0</v>
      </c>
      <c r="J87" s="156">
        <v>79</v>
      </c>
      <c r="K87" s="12" t="s">
        <v>173</v>
      </c>
      <c r="L87" s="449">
        <v>0.02694246480097351</v>
      </c>
      <c r="M87" s="34"/>
      <c r="N87" s="58"/>
      <c r="O87" s="58"/>
      <c r="P87" s="58"/>
    </row>
    <row r="88" spans="2:16" ht="15.75" customHeight="1">
      <c r="B88" s="156">
        <v>80</v>
      </c>
      <c r="C88" s="12" t="s">
        <v>135</v>
      </c>
      <c r="D88" s="12" t="s">
        <v>0</v>
      </c>
      <c r="E88" s="12" t="s">
        <v>2</v>
      </c>
      <c r="F88" s="517" t="s">
        <v>171</v>
      </c>
      <c r="G88" s="517" t="s">
        <v>171</v>
      </c>
      <c r="H88" s="483">
        <v>-0.010954848260547712</v>
      </c>
      <c r="I88" s="258">
        <f t="shared" si="1"/>
        <v>0</v>
      </c>
      <c r="J88" s="156">
        <v>80</v>
      </c>
      <c r="K88" s="12" t="s">
        <v>173</v>
      </c>
      <c r="L88" s="449">
        <v>0.02032179023663061</v>
      </c>
      <c r="M88" s="60"/>
      <c r="N88" s="58"/>
      <c r="O88" s="58"/>
      <c r="P88" s="58"/>
    </row>
    <row r="89" spans="2:16" ht="15.75" customHeight="1">
      <c r="B89" s="156">
        <v>81</v>
      </c>
      <c r="C89" s="12" t="s">
        <v>8</v>
      </c>
      <c r="D89" s="12" t="s">
        <v>0</v>
      </c>
      <c r="E89" s="12" t="s">
        <v>1</v>
      </c>
      <c r="F89" s="517" t="s">
        <v>171</v>
      </c>
      <c r="G89" s="517" t="s">
        <v>171</v>
      </c>
      <c r="H89" s="483">
        <v>-0.010954848260547712</v>
      </c>
      <c r="I89" s="258">
        <f t="shared" si="1"/>
        <v>0</v>
      </c>
      <c r="J89" s="156">
        <v>81</v>
      </c>
      <c r="K89" s="12" t="s">
        <v>173</v>
      </c>
      <c r="L89" s="433">
        <v>0.019825348123672315</v>
      </c>
      <c r="M89" s="34"/>
      <c r="N89" s="58"/>
      <c r="O89" s="58"/>
      <c r="P89" s="58"/>
    </row>
    <row r="90" spans="2:16" ht="15.75" customHeight="1">
      <c r="B90" s="156">
        <v>82</v>
      </c>
      <c r="C90" s="12" t="s">
        <v>20</v>
      </c>
      <c r="D90" s="12" t="s">
        <v>0</v>
      </c>
      <c r="E90" s="12" t="s">
        <v>3</v>
      </c>
      <c r="F90" s="517" t="s">
        <v>171</v>
      </c>
      <c r="G90" s="517" t="s">
        <v>171</v>
      </c>
      <c r="H90" s="483">
        <v>-0.010954848260547712</v>
      </c>
      <c r="I90" s="258">
        <f t="shared" si="1"/>
        <v>0</v>
      </c>
      <c r="J90" s="156">
        <v>82</v>
      </c>
      <c r="K90" s="12" t="s">
        <v>173</v>
      </c>
      <c r="L90" s="449">
        <v>0.014222222222222136</v>
      </c>
      <c r="M90" s="60"/>
      <c r="N90" s="58"/>
      <c r="O90" s="58"/>
      <c r="P90" s="58"/>
    </row>
    <row r="91" spans="2:16" ht="15.75" customHeight="1">
      <c r="B91" s="156">
        <v>83</v>
      </c>
      <c r="C91" s="12" t="s">
        <v>133</v>
      </c>
      <c r="D91" s="12" t="s">
        <v>0</v>
      </c>
      <c r="E91" s="12" t="s">
        <v>1</v>
      </c>
      <c r="F91" s="517" t="s">
        <v>171</v>
      </c>
      <c r="G91" s="517" t="s">
        <v>171</v>
      </c>
      <c r="H91" s="483">
        <v>-0.010954848260547712</v>
      </c>
      <c r="I91" s="258">
        <f t="shared" si="1"/>
        <v>0</v>
      </c>
      <c r="J91" s="156">
        <v>83</v>
      </c>
      <c r="K91" s="12" t="s">
        <v>173</v>
      </c>
      <c r="L91" s="449">
        <v>0.011078673553409635</v>
      </c>
      <c r="M91" s="34"/>
      <c r="N91" s="58"/>
      <c r="O91" s="58"/>
      <c r="P91" s="58"/>
    </row>
    <row r="92" spans="2:16" ht="15.75" customHeight="1">
      <c r="B92" s="156">
        <v>84</v>
      </c>
      <c r="C92" s="12" t="s">
        <v>10</v>
      </c>
      <c r="D92" s="12" t="s">
        <v>0</v>
      </c>
      <c r="E92" s="12" t="s">
        <v>3</v>
      </c>
      <c r="F92" s="517" t="s">
        <v>171</v>
      </c>
      <c r="G92" s="517" t="s">
        <v>171</v>
      </c>
      <c r="H92" s="483">
        <v>-0.010954848260547712</v>
      </c>
      <c r="I92" s="258">
        <f t="shared" si="1"/>
        <v>0</v>
      </c>
      <c r="J92" s="156">
        <v>84</v>
      </c>
      <c r="K92" s="12" t="s">
        <v>173</v>
      </c>
      <c r="L92" s="449">
        <v>0.009056839475327871</v>
      </c>
      <c r="M92" s="60"/>
      <c r="N92" s="58"/>
      <c r="O92" s="58"/>
      <c r="P92" s="58"/>
    </row>
    <row r="93" spans="2:16" ht="15.75" customHeight="1">
      <c r="B93" s="156">
        <v>85</v>
      </c>
      <c r="C93" s="12" t="s">
        <v>9</v>
      </c>
      <c r="D93" s="12" t="s">
        <v>6</v>
      </c>
      <c r="E93" s="12" t="s">
        <v>4</v>
      </c>
      <c r="F93" s="517" t="s">
        <v>171</v>
      </c>
      <c r="G93" s="517" t="s">
        <v>171</v>
      </c>
      <c r="H93" s="483">
        <v>-0.010954848260547712</v>
      </c>
      <c r="I93" s="258">
        <f t="shared" si="1"/>
        <v>0</v>
      </c>
      <c r="J93" s="156">
        <v>85</v>
      </c>
      <c r="K93" s="12" t="s">
        <v>173</v>
      </c>
      <c r="L93" s="449">
        <v>0.008000000000000007</v>
      </c>
      <c r="M93" s="34"/>
      <c r="N93" s="58"/>
      <c r="O93" s="58"/>
      <c r="P93" s="58"/>
    </row>
    <row r="94" spans="2:16" ht="15.75" customHeight="1">
      <c r="B94" s="156">
        <v>86</v>
      </c>
      <c r="C94" s="12" t="s">
        <v>15</v>
      </c>
      <c r="D94" s="12" t="s">
        <v>5</v>
      </c>
      <c r="E94" s="12" t="s">
        <v>3</v>
      </c>
      <c r="F94" s="517" t="s">
        <v>171</v>
      </c>
      <c r="G94" s="517" t="s">
        <v>171</v>
      </c>
      <c r="H94" s="483">
        <v>-0.010954848260547712</v>
      </c>
      <c r="I94" s="258">
        <f t="shared" si="1"/>
        <v>0</v>
      </c>
      <c r="J94" s="156">
        <v>86</v>
      </c>
      <c r="K94" s="12" t="s">
        <v>173</v>
      </c>
      <c r="L94" s="449">
        <v>0.007712082262210762</v>
      </c>
      <c r="M94" s="60"/>
      <c r="N94" s="58"/>
      <c r="O94" s="58"/>
      <c r="P94" s="58"/>
    </row>
    <row r="95" spans="2:16" ht="15.75" customHeight="1">
      <c r="B95" s="156">
        <v>87</v>
      </c>
      <c r="C95" s="12" t="s">
        <v>13</v>
      </c>
      <c r="D95" s="12" t="s">
        <v>0</v>
      </c>
      <c r="E95" s="12" t="s">
        <v>2</v>
      </c>
      <c r="F95" s="517" t="s">
        <v>171</v>
      </c>
      <c r="G95" s="517" t="s">
        <v>171</v>
      </c>
      <c r="H95" s="483">
        <v>-0.010954848260547712</v>
      </c>
      <c r="I95" s="258">
        <f t="shared" si="1"/>
        <v>0</v>
      </c>
      <c r="J95" s="156">
        <v>87</v>
      </c>
      <c r="K95" s="12" t="s">
        <v>173</v>
      </c>
      <c r="L95" s="449">
        <v>0.0052631578947368585</v>
      </c>
      <c r="M95" s="34"/>
      <c r="N95" s="58"/>
      <c r="O95" s="58"/>
      <c r="P95" s="58"/>
    </row>
    <row r="96" spans="2:16" ht="15.75" customHeight="1">
      <c r="B96" s="156">
        <v>88</v>
      </c>
      <c r="C96" s="12" t="s">
        <v>134</v>
      </c>
      <c r="D96" s="12" t="s">
        <v>7</v>
      </c>
      <c r="E96" s="12" t="s">
        <v>3</v>
      </c>
      <c r="F96" s="517" t="s">
        <v>171</v>
      </c>
      <c r="G96" s="517" t="s">
        <v>171</v>
      </c>
      <c r="H96" s="483">
        <v>-0.010954848260547712</v>
      </c>
      <c r="I96" s="258">
        <f t="shared" si="1"/>
        <v>0</v>
      </c>
      <c r="J96" s="156">
        <v>88</v>
      </c>
      <c r="K96" s="12" t="s">
        <v>173</v>
      </c>
      <c r="L96" s="449">
        <v>0.0037098103874690924</v>
      </c>
      <c r="M96" s="60"/>
      <c r="N96" s="58"/>
      <c r="O96" s="58"/>
      <c r="P96" s="58"/>
    </row>
    <row r="97" spans="2:16" ht="15.75" customHeight="1">
      <c r="B97" s="156">
        <v>89</v>
      </c>
      <c r="C97" s="12" t="s">
        <v>12</v>
      </c>
      <c r="D97" s="12" t="s">
        <v>0</v>
      </c>
      <c r="E97" s="12" t="s">
        <v>2</v>
      </c>
      <c r="F97" s="517" t="s">
        <v>171</v>
      </c>
      <c r="G97" s="517" t="s">
        <v>171</v>
      </c>
      <c r="H97" s="483">
        <v>-0.010954848260547712</v>
      </c>
      <c r="I97" s="258">
        <f t="shared" si="1"/>
        <v>0</v>
      </c>
      <c r="J97" s="156">
        <v>89</v>
      </c>
      <c r="K97" s="12" t="s">
        <v>173</v>
      </c>
      <c r="L97" s="449">
        <v>0.0021208550749032273</v>
      </c>
      <c r="M97" s="34"/>
      <c r="N97" s="58"/>
      <c r="O97" s="58"/>
      <c r="P97" s="58"/>
    </row>
    <row r="98" spans="2:16" ht="15.75" customHeight="1">
      <c r="B98" s="156">
        <v>90</v>
      </c>
      <c r="C98" s="12" t="s">
        <v>135</v>
      </c>
      <c r="D98" s="12" t="s">
        <v>0</v>
      </c>
      <c r="E98" s="12" t="s">
        <v>2</v>
      </c>
      <c r="F98" s="517" t="s">
        <v>171</v>
      </c>
      <c r="G98" s="517" t="s">
        <v>171</v>
      </c>
      <c r="H98" s="483">
        <v>-0.010954848260547712</v>
      </c>
      <c r="I98" s="258">
        <f t="shared" si="1"/>
        <v>0</v>
      </c>
      <c r="J98" s="156">
        <v>90</v>
      </c>
      <c r="K98" s="12" t="s">
        <v>173</v>
      </c>
      <c r="L98" s="449">
        <v>-0.0015075959642816272</v>
      </c>
      <c r="M98" s="289"/>
      <c r="N98" s="58"/>
      <c r="O98" s="58"/>
      <c r="P98" s="58"/>
    </row>
    <row r="99" spans="2:16" ht="15.75" customHeight="1">
      <c r="B99" s="156">
        <v>91</v>
      </c>
      <c r="C99" s="12" t="s">
        <v>8</v>
      </c>
      <c r="D99" s="12" t="s">
        <v>0</v>
      </c>
      <c r="E99" s="12" t="s">
        <v>1</v>
      </c>
      <c r="F99" s="517" t="s">
        <v>171</v>
      </c>
      <c r="G99" s="517" t="s">
        <v>171</v>
      </c>
      <c r="H99" s="483">
        <v>-0.010954848260547712</v>
      </c>
      <c r="I99" s="258">
        <f t="shared" si="1"/>
        <v>0</v>
      </c>
      <c r="J99" s="156">
        <v>91</v>
      </c>
      <c r="K99" s="12" t="s">
        <v>173</v>
      </c>
      <c r="L99" s="433">
        <v>-0.005496662740478997</v>
      </c>
      <c r="M99" s="34"/>
      <c r="N99" s="58"/>
      <c r="O99" s="58"/>
      <c r="P99" s="58"/>
    </row>
    <row r="100" spans="2:16" ht="15.75" customHeight="1">
      <c r="B100" s="156">
        <v>92</v>
      </c>
      <c r="C100" s="12" t="s">
        <v>20</v>
      </c>
      <c r="D100" s="12" t="s">
        <v>0</v>
      </c>
      <c r="E100" s="12" t="s">
        <v>3</v>
      </c>
      <c r="F100" s="517" t="s">
        <v>171</v>
      </c>
      <c r="G100" s="517" t="s">
        <v>171</v>
      </c>
      <c r="H100" s="483">
        <v>-0.010954848260547712</v>
      </c>
      <c r="I100" s="258">
        <f t="shared" si="1"/>
        <v>0</v>
      </c>
      <c r="J100" s="156">
        <v>92</v>
      </c>
      <c r="K100" s="12" t="s">
        <v>173</v>
      </c>
      <c r="L100" s="433">
        <v>-0.010954848260547712</v>
      </c>
      <c r="M100" s="58"/>
      <c r="N100" s="58"/>
      <c r="O100" s="58"/>
      <c r="P100" s="58"/>
    </row>
    <row r="101" spans="2:16" ht="15.75" customHeight="1">
      <c r="B101" s="156">
        <v>93</v>
      </c>
      <c r="C101" s="12" t="s">
        <v>133</v>
      </c>
      <c r="D101" s="12" t="s">
        <v>0</v>
      </c>
      <c r="E101" s="12" t="s">
        <v>1</v>
      </c>
      <c r="F101" s="517" t="s">
        <v>171</v>
      </c>
      <c r="G101" s="517" t="s">
        <v>171</v>
      </c>
      <c r="H101" s="483">
        <v>-0.010954848260547712</v>
      </c>
      <c r="I101" s="258">
        <f t="shared" si="1"/>
        <v>0</v>
      </c>
      <c r="J101" s="156">
        <v>93</v>
      </c>
      <c r="K101" s="12" t="s">
        <v>173</v>
      </c>
      <c r="L101" s="433">
        <v>-0.011949215832711024</v>
      </c>
      <c r="M101" s="58"/>
      <c r="N101" s="58"/>
      <c r="O101" s="58"/>
      <c r="P101" s="58"/>
    </row>
    <row r="102" spans="2:16" ht="15.75" customHeight="1">
      <c r="B102" s="156">
        <v>94</v>
      </c>
      <c r="C102" s="12" t="s">
        <v>10</v>
      </c>
      <c r="D102" s="12" t="s">
        <v>0</v>
      </c>
      <c r="E102" s="12" t="s">
        <v>3</v>
      </c>
      <c r="F102" s="517" t="s">
        <v>171</v>
      </c>
      <c r="G102" s="517" t="s">
        <v>171</v>
      </c>
      <c r="H102" s="483">
        <v>-0.010954848260547712</v>
      </c>
      <c r="I102" s="258">
        <f t="shared" si="1"/>
        <v>0</v>
      </c>
      <c r="J102" s="156">
        <v>94</v>
      </c>
      <c r="K102" s="12" t="s">
        <v>173</v>
      </c>
      <c r="L102" s="433">
        <v>-0.015700096123037466</v>
      </c>
      <c r="M102" s="58"/>
      <c r="N102" s="58"/>
      <c r="O102" s="58"/>
      <c r="P102" s="58"/>
    </row>
    <row r="103" spans="2:16" ht="15.75" customHeight="1">
      <c r="B103" s="156">
        <v>95</v>
      </c>
      <c r="C103" s="12" t="s">
        <v>9</v>
      </c>
      <c r="D103" s="12" t="s">
        <v>6</v>
      </c>
      <c r="E103" s="12" t="s">
        <v>4</v>
      </c>
      <c r="F103" s="517" t="s">
        <v>171</v>
      </c>
      <c r="G103" s="517" t="s">
        <v>171</v>
      </c>
      <c r="H103" s="483">
        <v>-0.010954848260547712</v>
      </c>
      <c r="I103" s="258">
        <f t="shared" si="1"/>
        <v>0</v>
      </c>
      <c r="J103" s="156">
        <v>95</v>
      </c>
      <c r="K103" s="12" t="s">
        <v>173</v>
      </c>
      <c r="L103" s="433">
        <v>-0.01645869191049909</v>
      </c>
      <c r="M103" s="58"/>
      <c r="N103" s="58"/>
      <c r="O103" s="58"/>
      <c r="P103" s="58"/>
    </row>
    <row r="104" spans="2:16" ht="15.75" customHeight="1">
      <c r="B104" s="156">
        <v>96</v>
      </c>
      <c r="C104" s="12" t="s">
        <v>15</v>
      </c>
      <c r="D104" s="12" t="s">
        <v>5</v>
      </c>
      <c r="E104" s="12" t="s">
        <v>3</v>
      </c>
      <c r="F104" s="517" t="s">
        <v>171</v>
      </c>
      <c r="G104" s="517" t="s">
        <v>171</v>
      </c>
      <c r="H104" s="483">
        <v>-0.010954848260547712</v>
      </c>
      <c r="I104" s="258">
        <f t="shared" si="1"/>
        <v>0</v>
      </c>
      <c r="J104" s="156">
        <v>96</v>
      </c>
      <c r="K104" s="12" t="s">
        <v>173</v>
      </c>
      <c r="L104" s="449">
        <v>-0.020025959577229746</v>
      </c>
      <c r="M104" s="58"/>
      <c r="N104" s="58"/>
      <c r="O104" s="58"/>
      <c r="P104" s="58"/>
    </row>
    <row r="105" spans="2:16" ht="15.75" customHeight="1">
      <c r="B105" s="156">
        <v>97</v>
      </c>
      <c r="C105" s="12" t="s">
        <v>13</v>
      </c>
      <c r="D105" s="12" t="s">
        <v>0</v>
      </c>
      <c r="E105" s="12" t="s">
        <v>2</v>
      </c>
      <c r="F105" s="517" t="s">
        <v>171</v>
      </c>
      <c r="G105" s="517" t="s">
        <v>171</v>
      </c>
      <c r="H105" s="483">
        <v>-0.010954848260547712</v>
      </c>
      <c r="I105" s="258">
        <f t="shared" si="1"/>
        <v>0</v>
      </c>
      <c r="J105" s="156">
        <v>97</v>
      </c>
      <c r="K105" s="12" t="s">
        <v>173</v>
      </c>
      <c r="L105" s="433">
        <v>-0.020749665327978617</v>
      </c>
      <c r="M105" s="58"/>
      <c r="N105" s="58"/>
      <c r="O105" s="58"/>
      <c r="P105" s="58"/>
    </row>
    <row r="106" spans="2:16" ht="15.75" customHeight="1">
      <c r="B106" s="156">
        <v>98</v>
      </c>
      <c r="C106" s="12" t="s">
        <v>134</v>
      </c>
      <c r="D106" s="12" t="s">
        <v>7</v>
      </c>
      <c r="E106" s="12" t="s">
        <v>3</v>
      </c>
      <c r="F106" s="517" t="s">
        <v>171</v>
      </c>
      <c r="G106" s="517" t="s">
        <v>171</v>
      </c>
      <c r="H106" s="483">
        <v>-0.010954848260547712</v>
      </c>
      <c r="I106" s="258">
        <f t="shared" si="1"/>
        <v>0</v>
      </c>
      <c r="J106" s="156">
        <v>98</v>
      </c>
      <c r="K106" s="12" t="s">
        <v>173</v>
      </c>
      <c r="L106" s="449">
        <v>-0.021222894672564885</v>
      </c>
      <c r="M106" s="58"/>
      <c r="N106" s="58"/>
      <c r="O106" s="58"/>
      <c r="P106" s="58"/>
    </row>
    <row r="107" spans="2:16" ht="15.75" customHeight="1">
      <c r="B107" s="156">
        <v>99</v>
      </c>
      <c r="C107" s="12" t="s">
        <v>12</v>
      </c>
      <c r="D107" s="12" t="s">
        <v>0</v>
      </c>
      <c r="E107" s="12" t="s">
        <v>2</v>
      </c>
      <c r="F107" s="517" t="s">
        <v>171</v>
      </c>
      <c r="G107" s="517" t="s">
        <v>171</v>
      </c>
      <c r="H107" s="483">
        <v>-0.010954848260547712</v>
      </c>
      <c r="I107" s="258">
        <f t="shared" si="1"/>
        <v>0</v>
      </c>
      <c r="J107" s="156">
        <v>99</v>
      </c>
      <c r="K107" s="12" t="s">
        <v>173</v>
      </c>
      <c r="L107" s="433">
        <v>-0.0226525821596244</v>
      </c>
      <c r="M107" s="58"/>
      <c r="N107" s="58"/>
      <c r="O107" s="58"/>
      <c r="P107" s="58"/>
    </row>
    <row r="108" spans="2:16" ht="15.75" customHeight="1">
      <c r="B108" s="156">
        <v>100</v>
      </c>
      <c r="C108" s="12" t="s">
        <v>135</v>
      </c>
      <c r="D108" s="12" t="s">
        <v>0</v>
      </c>
      <c r="E108" s="12" t="s">
        <v>2</v>
      </c>
      <c r="F108" s="517" t="s">
        <v>171</v>
      </c>
      <c r="G108" s="517" t="s">
        <v>171</v>
      </c>
      <c r="H108" s="483">
        <v>-0.010954848260547712</v>
      </c>
      <c r="I108" s="258">
        <f t="shared" si="1"/>
        <v>0</v>
      </c>
      <c r="J108" s="156">
        <v>100</v>
      </c>
      <c r="K108" s="12" t="s">
        <v>173</v>
      </c>
      <c r="L108" s="433">
        <v>-0.023255813953488413</v>
      </c>
      <c r="M108" s="58"/>
      <c r="N108" s="58"/>
      <c r="O108" s="58"/>
      <c r="P108" s="58"/>
    </row>
    <row r="109" spans="2:16" ht="15.75" customHeight="1">
      <c r="B109" s="156">
        <v>101</v>
      </c>
      <c r="C109" s="12" t="s">
        <v>8</v>
      </c>
      <c r="D109" s="12" t="s">
        <v>0</v>
      </c>
      <c r="E109" s="12" t="s">
        <v>1</v>
      </c>
      <c r="F109" s="517" t="s">
        <v>171</v>
      </c>
      <c r="G109" s="517" t="s">
        <v>171</v>
      </c>
      <c r="H109" s="483">
        <v>-0.010954848260547712</v>
      </c>
      <c r="I109" s="258">
        <f t="shared" si="1"/>
        <v>0</v>
      </c>
      <c r="J109" s="156">
        <v>101</v>
      </c>
      <c r="K109" s="12" t="s">
        <v>173</v>
      </c>
      <c r="L109" s="449">
        <v>-0.0237467018469657</v>
      </c>
      <c r="M109" s="58"/>
      <c r="N109" s="58"/>
      <c r="O109" s="58"/>
      <c r="P109" s="58"/>
    </row>
    <row r="110" spans="2:16" ht="15.75" customHeight="1">
      <c r="B110" s="156">
        <v>102</v>
      </c>
      <c r="C110" s="12" t="s">
        <v>20</v>
      </c>
      <c r="D110" s="12" t="s">
        <v>0</v>
      </c>
      <c r="E110" s="12" t="s">
        <v>3</v>
      </c>
      <c r="F110" s="517" t="s">
        <v>171</v>
      </c>
      <c r="G110" s="517" t="s">
        <v>171</v>
      </c>
      <c r="H110" s="483">
        <v>-0.010954848260547712</v>
      </c>
      <c r="I110" s="258">
        <f t="shared" si="1"/>
        <v>0</v>
      </c>
      <c r="J110" s="156">
        <v>102</v>
      </c>
      <c r="K110" s="12" t="s">
        <v>173</v>
      </c>
      <c r="L110" s="433">
        <v>-0.03315132605304216</v>
      </c>
      <c r="M110" s="58"/>
      <c r="N110" s="58"/>
      <c r="O110" s="58"/>
      <c r="P110" s="58"/>
    </row>
    <row r="111" spans="2:16" ht="15.75" customHeight="1">
      <c r="B111" s="156">
        <v>103</v>
      </c>
      <c r="C111" s="12" t="s">
        <v>133</v>
      </c>
      <c r="D111" s="12" t="s">
        <v>0</v>
      </c>
      <c r="E111" s="12" t="s">
        <v>1</v>
      </c>
      <c r="F111" s="517" t="s">
        <v>171</v>
      </c>
      <c r="G111" s="517" t="s">
        <v>171</v>
      </c>
      <c r="H111" s="483">
        <v>-0.010954848260547712</v>
      </c>
      <c r="I111" s="258">
        <f t="shared" si="1"/>
        <v>0</v>
      </c>
      <c r="J111" s="156">
        <v>103</v>
      </c>
      <c r="K111" s="12" t="s">
        <v>173</v>
      </c>
      <c r="L111" s="433">
        <v>-0.034845979545593764</v>
      </c>
      <c r="M111" s="58"/>
      <c r="N111" s="58"/>
      <c r="O111" s="58"/>
      <c r="P111" s="58"/>
    </row>
    <row r="112" spans="2:16" ht="15.75" customHeight="1">
      <c r="B112" s="156">
        <v>104</v>
      </c>
      <c r="C112" s="12" t="s">
        <v>10</v>
      </c>
      <c r="D112" s="12" t="s">
        <v>0</v>
      </c>
      <c r="E112" s="12" t="s">
        <v>3</v>
      </c>
      <c r="F112" s="517" t="s">
        <v>171</v>
      </c>
      <c r="G112" s="517" t="s">
        <v>171</v>
      </c>
      <c r="H112" s="483">
        <v>-0.010954848260547712</v>
      </c>
      <c r="I112" s="258">
        <f t="shared" si="1"/>
        <v>0</v>
      </c>
      <c r="J112" s="156">
        <v>104</v>
      </c>
      <c r="K112" s="12" t="s">
        <v>173</v>
      </c>
      <c r="L112" s="449">
        <v>-0.03508771929824561</v>
      </c>
      <c r="M112" s="58"/>
      <c r="N112" s="58"/>
      <c r="O112" s="58"/>
      <c r="P112" s="58"/>
    </row>
    <row r="113" spans="2:16" ht="15.75" customHeight="1">
      <c r="B113" s="156">
        <v>105</v>
      </c>
      <c r="C113" s="12" t="s">
        <v>9</v>
      </c>
      <c r="D113" s="12" t="s">
        <v>6</v>
      </c>
      <c r="E113" s="12" t="s">
        <v>4</v>
      </c>
      <c r="F113" s="517" t="s">
        <v>171</v>
      </c>
      <c r="G113" s="517" t="s">
        <v>171</v>
      </c>
      <c r="H113" s="483">
        <v>-0.010954848260547712</v>
      </c>
      <c r="I113" s="258">
        <f t="shared" si="1"/>
        <v>0</v>
      </c>
      <c r="J113" s="156">
        <v>105</v>
      </c>
      <c r="K113" s="12" t="s">
        <v>173</v>
      </c>
      <c r="L113" s="433">
        <v>-0.03524182453169644</v>
      </c>
      <c r="M113" s="58"/>
      <c r="N113" s="58"/>
      <c r="O113" s="58"/>
      <c r="P113" s="58"/>
    </row>
    <row r="114" spans="2:16" ht="15.75" customHeight="1">
      <c r="B114" s="156">
        <v>106</v>
      </c>
      <c r="C114" s="12" t="s">
        <v>15</v>
      </c>
      <c r="D114" s="12" t="s">
        <v>5</v>
      </c>
      <c r="E114" s="12" t="s">
        <v>3</v>
      </c>
      <c r="F114" s="517" t="s">
        <v>171</v>
      </c>
      <c r="G114" s="517" t="s">
        <v>171</v>
      </c>
      <c r="H114" s="483">
        <v>-0.010954848260547712</v>
      </c>
      <c r="I114" s="258">
        <f t="shared" si="1"/>
        <v>0</v>
      </c>
      <c r="J114" s="156">
        <v>106</v>
      </c>
      <c r="K114" s="12" t="s">
        <v>173</v>
      </c>
      <c r="L114" s="433">
        <v>-0.03703703703703709</v>
      </c>
      <c r="M114" s="58"/>
      <c r="N114" s="58"/>
      <c r="O114" s="58"/>
      <c r="P114" s="58"/>
    </row>
    <row r="115" spans="2:16" ht="15.75" customHeight="1">
      <c r="B115" s="156">
        <v>107</v>
      </c>
      <c r="C115" s="12" t="s">
        <v>13</v>
      </c>
      <c r="D115" s="12" t="s">
        <v>0</v>
      </c>
      <c r="E115" s="12" t="s">
        <v>2</v>
      </c>
      <c r="F115" s="517" t="s">
        <v>171</v>
      </c>
      <c r="G115" s="517" t="s">
        <v>171</v>
      </c>
      <c r="H115" s="483">
        <v>-0.010954848260547712</v>
      </c>
      <c r="I115" s="258">
        <f t="shared" si="1"/>
        <v>0</v>
      </c>
      <c r="J115" s="156">
        <v>107</v>
      </c>
      <c r="K115" s="12" t="s">
        <v>173</v>
      </c>
      <c r="L115" s="449">
        <v>-0.03796477495107631</v>
      </c>
      <c r="M115" s="58"/>
      <c r="N115" s="58"/>
      <c r="O115" s="58"/>
      <c r="P115" s="58"/>
    </row>
    <row r="116" spans="2:16" ht="15.75" customHeight="1">
      <c r="B116" s="156">
        <v>108</v>
      </c>
      <c r="C116" s="12" t="s">
        <v>134</v>
      </c>
      <c r="D116" s="12" t="s">
        <v>7</v>
      </c>
      <c r="E116" s="12" t="s">
        <v>3</v>
      </c>
      <c r="F116" s="517" t="s">
        <v>171</v>
      </c>
      <c r="G116" s="517" t="s">
        <v>171</v>
      </c>
      <c r="H116" s="483">
        <v>-0.010954848260547712</v>
      </c>
      <c r="I116" s="258">
        <f t="shared" si="1"/>
        <v>0</v>
      </c>
      <c r="J116" s="156">
        <v>108</v>
      </c>
      <c r="K116" s="12" t="s">
        <v>173</v>
      </c>
      <c r="L116" s="433">
        <v>-0.03986034332266508</v>
      </c>
      <c r="M116" s="58"/>
      <c r="N116" s="58"/>
      <c r="O116" s="58"/>
      <c r="P116" s="58"/>
    </row>
    <row r="117" spans="2:16" ht="15.75" customHeight="1">
      <c r="B117" s="156">
        <v>109</v>
      </c>
      <c r="C117" s="12" t="s">
        <v>12</v>
      </c>
      <c r="D117" s="12" t="s">
        <v>0</v>
      </c>
      <c r="E117" s="12" t="s">
        <v>2</v>
      </c>
      <c r="F117" s="517" t="s">
        <v>171</v>
      </c>
      <c r="G117" s="517" t="s">
        <v>171</v>
      </c>
      <c r="H117" s="483">
        <v>-0.010954848260547712</v>
      </c>
      <c r="I117" s="258">
        <f t="shared" si="1"/>
        <v>0</v>
      </c>
      <c r="J117" s="156">
        <v>109</v>
      </c>
      <c r="K117" s="12" t="s">
        <v>173</v>
      </c>
      <c r="L117" s="433">
        <v>-0.042584434654919234</v>
      </c>
      <c r="M117" s="58"/>
      <c r="N117" s="58"/>
      <c r="O117" s="58"/>
      <c r="P117" s="58"/>
    </row>
    <row r="118" spans="2:16" ht="15.75" customHeight="1">
      <c r="B118" s="156">
        <v>110</v>
      </c>
      <c r="C118" s="12" t="s">
        <v>135</v>
      </c>
      <c r="D118" s="12" t="s">
        <v>0</v>
      </c>
      <c r="E118" s="12" t="s">
        <v>2</v>
      </c>
      <c r="F118" s="517" t="s">
        <v>171</v>
      </c>
      <c r="G118" s="517" t="s">
        <v>171</v>
      </c>
      <c r="H118" s="483">
        <v>-0.010954848260547712</v>
      </c>
      <c r="I118" s="258">
        <f t="shared" si="1"/>
        <v>0</v>
      </c>
      <c r="J118" s="156">
        <v>110</v>
      </c>
      <c r="K118" s="12" t="s">
        <v>173</v>
      </c>
      <c r="L118" s="449">
        <v>-0.04419354838709677</v>
      </c>
      <c r="M118" s="58"/>
      <c r="N118" s="58"/>
      <c r="O118" s="58"/>
      <c r="P118" s="58"/>
    </row>
    <row r="119" spans="2:16" ht="15.75" customHeight="1">
      <c r="B119" s="156">
        <v>111</v>
      </c>
      <c r="C119" s="12" t="s">
        <v>8</v>
      </c>
      <c r="D119" s="12" t="s">
        <v>0</v>
      </c>
      <c r="E119" s="12" t="s">
        <v>1</v>
      </c>
      <c r="F119" s="517" t="s">
        <v>171</v>
      </c>
      <c r="G119" s="517" t="s">
        <v>171</v>
      </c>
      <c r="H119" s="483">
        <v>-0.010954848260547712</v>
      </c>
      <c r="I119" s="258">
        <f t="shared" si="1"/>
        <v>0</v>
      </c>
      <c r="J119" s="156">
        <v>111</v>
      </c>
      <c r="K119" s="12" t="s">
        <v>173</v>
      </c>
      <c r="L119" s="449">
        <v>-0.046385775028991105</v>
      </c>
      <c r="M119" s="58"/>
      <c r="N119" s="58"/>
      <c r="O119" s="58"/>
      <c r="P119" s="58"/>
    </row>
    <row r="120" spans="2:16" ht="15.75" customHeight="1">
      <c r="B120" s="156">
        <v>112</v>
      </c>
      <c r="C120" s="12" t="s">
        <v>20</v>
      </c>
      <c r="D120" s="12" t="s">
        <v>0</v>
      </c>
      <c r="E120" s="12" t="s">
        <v>3</v>
      </c>
      <c r="F120" s="517" t="s">
        <v>171</v>
      </c>
      <c r="G120" s="517" t="s">
        <v>171</v>
      </c>
      <c r="H120" s="483">
        <v>-0.010954848260547712</v>
      </c>
      <c r="I120" s="258">
        <f t="shared" si="1"/>
        <v>0</v>
      </c>
      <c r="J120" s="156">
        <v>112</v>
      </c>
      <c r="K120" s="12" t="s">
        <v>173</v>
      </c>
      <c r="L120" s="449">
        <v>-0.0475359205049013</v>
      </c>
      <c r="M120" s="58"/>
      <c r="N120" s="58"/>
      <c r="O120" s="58"/>
      <c r="P120" s="58"/>
    </row>
    <row r="121" spans="2:16" ht="15.75" customHeight="1">
      <c r="B121" s="156">
        <v>113</v>
      </c>
      <c r="C121" s="12" t="s">
        <v>133</v>
      </c>
      <c r="D121" s="12" t="s">
        <v>0</v>
      </c>
      <c r="E121" s="12" t="s">
        <v>1</v>
      </c>
      <c r="F121" s="517" t="s">
        <v>171</v>
      </c>
      <c r="G121" s="517" t="s">
        <v>171</v>
      </c>
      <c r="H121" s="483">
        <v>-0.010954848260547712</v>
      </c>
      <c r="I121" s="258">
        <f t="shared" si="1"/>
        <v>0</v>
      </c>
      <c r="J121" s="156">
        <v>113</v>
      </c>
      <c r="K121" s="12" t="s">
        <v>173</v>
      </c>
      <c r="L121" s="449">
        <v>-0.049200068811285025</v>
      </c>
      <c r="M121" s="58"/>
      <c r="N121" s="58"/>
      <c r="O121" s="58"/>
      <c r="P121" s="58"/>
    </row>
    <row r="122" spans="2:16" ht="15.75" customHeight="1">
      <c r="B122" s="156">
        <v>114</v>
      </c>
      <c r="C122" s="12" t="s">
        <v>10</v>
      </c>
      <c r="D122" s="12" t="s">
        <v>0</v>
      </c>
      <c r="E122" s="12" t="s">
        <v>3</v>
      </c>
      <c r="F122" s="517" t="s">
        <v>171</v>
      </c>
      <c r="G122" s="517" t="s">
        <v>171</v>
      </c>
      <c r="H122" s="483">
        <v>-0.010954848260547712</v>
      </c>
      <c r="I122" s="258">
        <f t="shared" si="1"/>
        <v>0</v>
      </c>
      <c r="J122" s="156">
        <v>114</v>
      </c>
      <c r="K122" s="12" t="s">
        <v>173</v>
      </c>
      <c r="L122" s="449">
        <v>-0.05180508337380607</v>
      </c>
      <c r="M122" s="58"/>
      <c r="N122" s="58"/>
      <c r="O122" s="58"/>
      <c r="P122" s="58"/>
    </row>
    <row r="123" spans="2:16" ht="15.75" customHeight="1">
      <c r="B123" s="156">
        <v>115</v>
      </c>
      <c r="C123" s="12" t="s">
        <v>9</v>
      </c>
      <c r="D123" s="12" t="s">
        <v>6</v>
      </c>
      <c r="E123" s="12" t="s">
        <v>4</v>
      </c>
      <c r="F123" s="517" t="s">
        <v>171</v>
      </c>
      <c r="G123" s="517" t="s">
        <v>171</v>
      </c>
      <c r="H123" s="483">
        <v>-0.010954848260547712</v>
      </c>
      <c r="I123" s="258">
        <f t="shared" si="1"/>
        <v>0</v>
      </c>
      <c r="J123" s="156">
        <v>115</v>
      </c>
      <c r="K123" s="12" t="s">
        <v>173</v>
      </c>
      <c r="L123" s="449">
        <v>-0.05490196078431375</v>
      </c>
      <c r="M123" s="58"/>
      <c r="N123" s="58"/>
      <c r="O123" s="58"/>
      <c r="P123" s="58"/>
    </row>
    <row r="124" spans="2:16" ht="15.75" customHeight="1">
      <c r="B124" s="156">
        <v>116</v>
      </c>
      <c r="C124" s="12" t="s">
        <v>15</v>
      </c>
      <c r="D124" s="12" t="s">
        <v>5</v>
      </c>
      <c r="E124" s="12" t="s">
        <v>3</v>
      </c>
      <c r="F124" s="517" t="s">
        <v>171</v>
      </c>
      <c r="G124" s="517" t="s">
        <v>171</v>
      </c>
      <c r="H124" s="483">
        <v>-0.010954848260547712</v>
      </c>
      <c r="I124" s="258">
        <f t="shared" si="1"/>
        <v>0</v>
      </c>
      <c r="J124" s="156">
        <v>116</v>
      </c>
      <c r="K124" s="12" t="s">
        <v>173</v>
      </c>
      <c r="L124" s="433">
        <v>-0.05494836057354857</v>
      </c>
      <c r="M124" s="58"/>
      <c r="N124" s="58"/>
      <c r="O124" s="58"/>
      <c r="P124" s="58"/>
    </row>
    <row r="125" spans="2:16" ht="15.75" customHeight="1">
      <c r="B125" s="156">
        <v>117</v>
      </c>
      <c r="C125" s="12" t="s">
        <v>13</v>
      </c>
      <c r="D125" s="12" t="s">
        <v>0</v>
      </c>
      <c r="E125" s="12" t="s">
        <v>2</v>
      </c>
      <c r="F125" s="517" t="s">
        <v>171</v>
      </c>
      <c r="G125" s="517" t="s">
        <v>171</v>
      </c>
      <c r="H125" s="483">
        <v>-0.010954848260547712</v>
      </c>
      <c r="I125" s="258">
        <f t="shared" si="1"/>
        <v>0</v>
      </c>
      <c r="J125" s="156">
        <v>117</v>
      </c>
      <c r="K125" s="12" t="s">
        <v>173</v>
      </c>
      <c r="L125" s="433">
        <v>-0.05809731299927379</v>
      </c>
      <c r="M125" s="58"/>
      <c r="N125" s="58"/>
      <c r="O125" s="58"/>
      <c r="P125" s="58"/>
    </row>
    <row r="126" spans="2:16" ht="15.75" customHeight="1">
      <c r="B126" s="156">
        <v>118</v>
      </c>
      <c r="C126" s="12" t="s">
        <v>134</v>
      </c>
      <c r="D126" s="12" t="s">
        <v>7</v>
      </c>
      <c r="E126" s="12" t="s">
        <v>3</v>
      </c>
      <c r="F126" s="517" t="s">
        <v>171</v>
      </c>
      <c r="G126" s="517" t="s">
        <v>171</v>
      </c>
      <c r="H126" s="483">
        <v>-0.010954848260547712</v>
      </c>
      <c r="I126" s="258">
        <f t="shared" si="1"/>
        <v>0</v>
      </c>
      <c r="J126" s="156">
        <v>118</v>
      </c>
      <c r="K126" s="12" t="s">
        <v>173</v>
      </c>
      <c r="L126" s="433">
        <v>-0.05839906024500752</v>
      </c>
      <c r="M126" s="58"/>
      <c r="N126" s="58"/>
      <c r="O126" s="58"/>
      <c r="P126" s="58"/>
    </row>
    <row r="127" spans="2:16" ht="15.75" customHeight="1">
      <c r="B127" s="156">
        <v>119</v>
      </c>
      <c r="C127" s="12" t="s">
        <v>12</v>
      </c>
      <c r="D127" s="12" t="s">
        <v>0</v>
      </c>
      <c r="E127" s="12" t="s">
        <v>2</v>
      </c>
      <c r="F127" s="517" t="s">
        <v>171</v>
      </c>
      <c r="G127" s="517" t="s">
        <v>171</v>
      </c>
      <c r="H127" s="483">
        <v>-0.010954848260547712</v>
      </c>
      <c r="I127" s="258">
        <f t="shared" si="1"/>
        <v>0</v>
      </c>
      <c r="J127" s="156">
        <v>119</v>
      </c>
      <c r="K127" s="12" t="s">
        <v>173</v>
      </c>
      <c r="L127" s="449">
        <v>-0.06417910447761199</v>
      </c>
      <c r="M127" s="58"/>
      <c r="N127" s="58"/>
      <c r="O127" s="58"/>
      <c r="P127" s="58"/>
    </row>
    <row r="128" spans="2:16" ht="15.75" customHeight="1">
      <c r="B128" s="156">
        <v>120</v>
      </c>
      <c r="C128" s="12" t="s">
        <v>135</v>
      </c>
      <c r="D128" s="12" t="s">
        <v>0</v>
      </c>
      <c r="E128" s="12" t="s">
        <v>2</v>
      </c>
      <c r="F128" s="517" t="s">
        <v>171</v>
      </c>
      <c r="G128" s="517" t="s">
        <v>171</v>
      </c>
      <c r="H128" s="483">
        <v>-0.010954848260547712</v>
      </c>
      <c r="I128" s="258">
        <f t="shared" si="1"/>
        <v>0</v>
      </c>
      <c r="J128" s="156">
        <v>120</v>
      </c>
      <c r="K128" s="12" t="s">
        <v>173</v>
      </c>
      <c r="L128" s="449">
        <v>-0.06791467131040485</v>
      </c>
      <c r="M128" s="58"/>
      <c r="N128" s="58"/>
      <c r="O128" s="58"/>
      <c r="P128" s="58"/>
    </row>
    <row r="129" spans="2:16" ht="15.75" customHeight="1">
      <c r="B129" s="156">
        <v>121</v>
      </c>
      <c r="C129" s="12" t="s">
        <v>8</v>
      </c>
      <c r="D129" s="12" t="s">
        <v>0</v>
      </c>
      <c r="E129" s="12" t="s">
        <v>1</v>
      </c>
      <c r="F129" s="517" t="s">
        <v>171</v>
      </c>
      <c r="G129" s="517" t="s">
        <v>171</v>
      </c>
      <c r="H129" s="483">
        <v>-0.010954848260547712</v>
      </c>
      <c r="I129" s="258">
        <f t="shared" si="1"/>
        <v>0</v>
      </c>
      <c r="J129" s="156">
        <v>121</v>
      </c>
      <c r="K129" s="12" t="s">
        <v>173</v>
      </c>
      <c r="L129" s="433">
        <v>-0.06879109762266056</v>
      </c>
      <c r="M129" s="58"/>
      <c r="N129" s="58"/>
      <c r="O129" s="58"/>
      <c r="P129" s="58"/>
    </row>
    <row r="130" spans="2:16" ht="15.75" customHeight="1">
      <c r="B130" s="156">
        <v>122</v>
      </c>
      <c r="C130" s="12" t="s">
        <v>20</v>
      </c>
      <c r="D130" s="12" t="s">
        <v>0</v>
      </c>
      <c r="E130" s="12" t="s">
        <v>3</v>
      </c>
      <c r="F130" s="517" t="s">
        <v>171</v>
      </c>
      <c r="G130" s="517" t="s">
        <v>171</v>
      </c>
      <c r="H130" s="483">
        <v>-0.010954848260547712</v>
      </c>
      <c r="I130" s="258">
        <f t="shared" si="1"/>
        <v>0</v>
      </c>
      <c r="J130" s="156">
        <v>122</v>
      </c>
      <c r="K130" s="12" t="s">
        <v>173</v>
      </c>
      <c r="L130" s="449">
        <v>-0.06920799407846034</v>
      </c>
      <c r="M130" s="58"/>
      <c r="N130" s="58"/>
      <c r="O130" s="58"/>
      <c r="P130" s="58"/>
    </row>
    <row r="131" spans="2:16" ht="15.75" customHeight="1">
      <c r="B131" s="156">
        <v>123</v>
      </c>
      <c r="C131" s="12" t="s">
        <v>133</v>
      </c>
      <c r="D131" s="12" t="s">
        <v>0</v>
      </c>
      <c r="E131" s="12" t="s">
        <v>1</v>
      </c>
      <c r="F131" s="517" t="s">
        <v>171</v>
      </c>
      <c r="G131" s="517" t="s">
        <v>171</v>
      </c>
      <c r="H131" s="483">
        <v>-0.010954848260547712</v>
      </c>
      <c r="I131" s="258">
        <f t="shared" si="1"/>
        <v>0</v>
      </c>
      <c r="J131" s="156">
        <v>123</v>
      </c>
      <c r="K131" s="12" t="s">
        <v>173</v>
      </c>
      <c r="L131" s="449">
        <v>-0.07006633499170811</v>
      </c>
      <c r="M131" s="58"/>
      <c r="N131" s="58"/>
      <c r="O131" s="58"/>
      <c r="P131" s="58"/>
    </row>
    <row r="132" spans="2:16" ht="15.75" customHeight="1">
      <c r="B132" s="156">
        <v>124</v>
      </c>
      <c r="C132" s="12" t="s">
        <v>10</v>
      </c>
      <c r="D132" s="12" t="s">
        <v>0</v>
      </c>
      <c r="E132" s="12" t="s">
        <v>3</v>
      </c>
      <c r="F132" s="517" t="s">
        <v>171</v>
      </c>
      <c r="G132" s="517" t="s">
        <v>171</v>
      </c>
      <c r="H132" s="483">
        <v>-0.010954848260547712</v>
      </c>
      <c r="I132" s="258">
        <f t="shared" si="1"/>
        <v>0</v>
      </c>
      <c r="J132" s="156">
        <v>124</v>
      </c>
      <c r="K132" s="12" t="s">
        <v>173</v>
      </c>
      <c r="L132" s="433">
        <v>-0.07664941785252266</v>
      </c>
      <c r="M132" s="58"/>
      <c r="N132" s="58"/>
      <c r="O132" s="58"/>
      <c r="P132" s="58"/>
    </row>
    <row r="133" spans="2:16" ht="15.75" customHeight="1">
      <c r="B133" s="156">
        <v>125</v>
      </c>
      <c r="C133" s="12" t="s">
        <v>9</v>
      </c>
      <c r="D133" s="12" t="s">
        <v>6</v>
      </c>
      <c r="E133" s="12" t="s">
        <v>4</v>
      </c>
      <c r="F133" s="517" t="s">
        <v>171</v>
      </c>
      <c r="G133" s="517" t="s">
        <v>171</v>
      </c>
      <c r="H133" s="483">
        <v>-0.010954848260547712</v>
      </c>
      <c r="I133" s="258">
        <f t="shared" si="1"/>
        <v>0</v>
      </c>
      <c r="J133" s="156">
        <v>125</v>
      </c>
      <c r="K133" s="12" t="s">
        <v>173</v>
      </c>
      <c r="L133" s="449">
        <v>-0.07725595010818376</v>
      </c>
      <c r="M133" s="58"/>
      <c r="N133" s="58"/>
      <c r="O133" s="58"/>
      <c r="P133" s="58"/>
    </row>
    <row r="134" spans="2:16" ht="15.75" customHeight="1">
      <c r="B134" s="156">
        <v>126</v>
      </c>
      <c r="C134" s="12" t="s">
        <v>15</v>
      </c>
      <c r="D134" s="12" t="s">
        <v>5</v>
      </c>
      <c r="E134" s="12" t="s">
        <v>3</v>
      </c>
      <c r="F134" s="517" t="s">
        <v>171</v>
      </c>
      <c r="G134" s="517" t="s">
        <v>171</v>
      </c>
      <c r="H134" s="483">
        <v>-0.010954848260547712</v>
      </c>
      <c r="I134" s="258">
        <f t="shared" si="1"/>
        <v>0</v>
      </c>
      <c r="J134" s="156">
        <v>126</v>
      </c>
      <c r="K134" s="12" t="s">
        <v>173</v>
      </c>
      <c r="L134" s="433">
        <v>-0.0779673172480918</v>
      </c>
      <c r="M134" s="58"/>
      <c r="N134" s="58"/>
      <c r="O134" s="58"/>
      <c r="P134" s="58"/>
    </row>
    <row r="135" spans="2:16" ht="15.75" customHeight="1">
      <c r="B135" s="156">
        <v>127</v>
      </c>
      <c r="C135" s="12" t="s">
        <v>13</v>
      </c>
      <c r="D135" s="12" t="s">
        <v>0</v>
      </c>
      <c r="E135" s="12" t="s">
        <v>2</v>
      </c>
      <c r="F135" s="517" t="s">
        <v>171</v>
      </c>
      <c r="G135" s="517" t="s">
        <v>171</v>
      </c>
      <c r="H135" s="483">
        <v>-0.010954848260547712</v>
      </c>
      <c r="I135" s="258">
        <f t="shared" si="1"/>
        <v>0</v>
      </c>
      <c r="J135" s="156">
        <v>127</v>
      </c>
      <c r="K135" s="12" t="s">
        <v>173</v>
      </c>
      <c r="L135" s="449">
        <v>-0.08065779169929521</v>
      </c>
      <c r="M135" s="58"/>
      <c r="N135" s="58"/>
      <c r="O135" s="58"/>
      <c r="P135" s="58"/>
    </row>
    <row r="136" spans="2:16" ht="15.75" customHeight="1">
      <c r="B136" s="156">
        <v>128</v>
      </c>
      <c r="C136" s="12" t="s">
        <v>134</v>
      </c>
      <c r="D136" s="12" t="s">
        <v>7</v>
      </c>
      <c r="E136" s="12" t="s">
        <v>3</v>
      </c>
      <c r="F136" s="517" t="s">
        <v>171</v>
      </c>
      <c r="G136" s="517" t="s">
        <v>171</v>
      </c>
      <c r="H136" s="483">
        <v>-0.010954848260547712</v>
      </c>
      <c r="I136" s="258">
        <f t="shared" si="1"/>
        <v>0</v>
      </c>
      <c r="J136" s="156">
        <v>128</v>
      </c>
      <c r="K136" s="12" t="s">
        <v>173</v>
      </c>
      <c r="L136" s="433">
        <v>-0.08167690639681968</v>
      </c>
      <c r="M136" s="58"/>
      <c r="N136" s="58"/>
      <c r="O136" s="58"/>
      <c r="P136" s="58"/>
    </row>
    <row r="137" spans="2:16" ht="15.75" customHeight="1">
      <c r="B137" s="156">
        <v>129</v>
      </c>
      <c r="C137" s="484" t="s">
        <v>12</v>
      </c>
      <c r="D137" s="12" t="s">
        <v>0</v>
      </c>
      <c r="E137" s="12" t="s">
        <v>2</v>
      </c>
      <c r="F137" s="517" t="s">
        <v>171</v>
      </c>
      <c r="G137" s="517" t="s">
        <v>171</v>
      </c>
      <c r="H137" s="483">
        <v>-0.010954848260547712</v>
      </c>
      <c r="I137" s="258">
        <f t="shared" si="1"/>
        <v>0</v>
      </c>
      <c r="J137" s="156">
        <v>129</v>
      </c>
      <c r="K137" s="12" t="s">
        <v>173</v>
      </c>
      <c r="L137" s="449">
        <v>-0.08341468705933397</v>
      </c>
      <c r="M137" s="58"/>
      <c r="N137" s="58"/>
      <c r="O137" s="58"/>
      <c r="P137" s="58"/>
    </row>
    <row r="138" spans="2:16" ht="15.75" customHeight="1">
      <c r="B138" s="156">
        <v>130</v>
      </c>
      <c r="C138" s="484" t="s">
        <v>135</v>
      </c>
      <c r="D138" s="12" t="s">
        <v>0</v>
      </c>
      <c r="E138" s="12" t="s">
        <v>2</v>
      </c>
      <c r="F138" s="517" t="s">
        <v>171</v>
      </c>
      <c r="G138" s="517" t="s">
        <v>171</v>
      </c>
      <c r="H138" s="483">
        <v>-0.010954848260547712</v>
      </c>
      <c r="I138" s="258">
        <f aca="true" t="shared" si="2" ref="I138:I201">IF(F138&gt;G138,1,0)</f>
        <v>0</v>
      </c>
      <c r="J138" s="156">
        <v>130</v>
      </c>
      <c r="K138" s="12" t="s">
        <v>173</v>
      </c>
      <c r="L138" s="433">
        <v>-0.09257561869844178</v>
      </c>
      <c r="M138" s="58"/>
      <c r="N138" s="58"/>
      <c r="O138" s="58"/>
      <c r="P138" s="58"/>
    </row>
    <row r="139" spans="2:16" ht="15.75" customHeight="1">
      <c r="B139" s="156">
        <v>131</v>
      </c>
      <c r="C139" s="12" t="s">
        <v>8</v>
      </c>
      <c r="D139" s="12" t="s">
        <v>0</v>
      </c>
      <c r="E139" s="12" t="s">
        <v>1</v>
      </c>
      <c r="F139" s="517" t="s">
        <v>171</v>
      </c>
      <c r="G139" s="517" t="s">
        <v>171</v>
      </c>
      <c r="H139" s="483">
        <v>-0.010954848260547712</v>
      </c>
      <c r="I139" s="258">
        <f t="shared" si="2"/>
        <v>0</v>
      </c>
      <c r="J139" s="156">
        <v>131</v>
      </c>
      <c r="K139" s="12" t="s">
        <v>173</v>
      </c>
      <c r="L139" s="433">
        <v>-0.09380707288726553</v>
      </c>
      <c r="M139" s="58"/>
      <c r="N139" s="58"/>
      <c r="O139" s="58"/>
      <c r="P139" s="58"/>
    </row>
    <row r="140" spans="2:16" ht="15.75" customHeight="1">
      <c r="B140" s="156">
        <v>132</v>
      </c>
      <c r="C140" s="12" t="s">
        <v>20</v>
      </c>
      <c r="D140" s="12" t="s">
        <v>0</v>
      </c>
      <c r="E140" s="12" t="s">
        <v>3</v>
      </c>
      <c r="F140" s="517" t="s">
        <v>171</v>
      </c>
      <c r="G140" s="517" t="s">
        <v>171</v>
      </c>
      <c r="H140" s="483">
        <v>-0.010954848260547712</v>
      </c>
      <c r="I140" s="258">
        <f t="shared" si="2"/>
        <v>0</v>
      </c>
      <c r="J140" s="156">
        <v>132</v>
      </c>
      <c r="K140" s="12" t="s">
        <v>173</v>
      </c>
      <c r="L140" s="433">
        <v>-0.09387755102040818</v>
      </c>
      <c r="M140" s="58"/>
      <c r="N140" s="58"/>
      <c r="O140" s="58"/>
      <c r="P140" s="58"/>
    </row>
    <row r="141" spans="2:16" ht="15.75" customHeight="1">
      <c r="B141" s="156">
        <v>133</v>
      </c>
      <c r="C141" s="12" t="s">
        <v>133</v>
      </c>
      <c r="D141" s="12" t="s">
        <v>0</v>
      </c>
      <c r="E141" s="12" t="s">
        <v>1</v>
      </c>
      <c r="F141" s="517" t="s">
        <v>171</v>
      </c>
      <c r="G141" s="517" t="s">
        <v>171</v>
      </c>
      <c r="H141" s="483">
        <v>-0.010954848260547712</v>
      </c>
      <c r="I141" s="258">
        <f t="shared" si="2"/>
        <v>0</v>
      </c>
      <c r="J141" s="156">
        <v>133</v>
      </c>
      <c r="K141" s="12" t="s">
        <v>173</v>
      </c>
      <c r="L141" s="433">
        <v>-0.09403409090909087</v>
      </c>
      <c r="M141" s="58"/>
      <c r="N141" s="58"/>
      <c r="O141" s="58"/>
      <c r="P141" s="58"/>
    </row>
    <row r="142" spans="2:16" ht="15.75" customHeight="1">
      <c r="B142" s="156">
        <v>134</v>
      </c>
      <c r="C142" s="12" t="s">
        <v>10</v>
      </c>
      <c r="D142" s="12" t="s">
        <v>0</v>
      </c>
      <c r="E142" s="12" t="s">
        <v>3</v>
      </c>
      <c r="F142" s="517" t="s">
        <v>171</v>
      </c>
      <c r="G142" s="517" t="s">
        <v>171</v>
      </c>
      <c r="H142" s="483">
        <v>-0.010954848260547712</v>
      </c>
      <c r="I142" s="258">
        <f t="shared" si="2"/>
        <v>0</v>
      </c>
      <c r="J142" s="156">
        <v>134</v>
      </c>
      <c r="K142" s="12" t="s">
        <v>173</v>
      </c>
      <c r="L142" s="433">
        <v>-0.09602114773629866</v>
      </c>
      <c r="M142" s="58"/>
      <c r="N142" s="58"/>
      <c r="O142" s="58"/>
      <c r="P142" s="58"/>
    </row>
    <row r="143" spans="2:16" ht="15.75" customHeight="1">
      <c r="B143" s="156">
        <v>135</v>
      </c>
      <c r="C143" s="12" t="s">
        <v>9</v>
      </c>
      <c r="D143" s="12" t="s">
        <v>6</v>
      </c>
      <c r="E143" s="12" t="s">
        <v>4</v>
      </c>
      <c r="F143" s="517" t="s">
        <v>171</v>
      </c>
      <c r="G143" s="517" t="s">
        <v>171</v>
      </c>
      <c r="H143" s="483">
        <v>-0.010954848260547712</v>
      </c>
      <c r="I143" s="258">
        <f t="shared" si="2"/>
        <v>0</v>
      </c>
      <c r="J143" s="156">
        <v>135</v>
      </c>
      <c r="K143" s="12" t="s">
        <v>173</v>
      </c>
      <c r="L143" s="449">
        <v>-0.09735697557711609</v>
      </c>
      <c r="M143" s="58"/>
      <c r="N143" s="58"/>
      <c r="O143" s="58"/>
      <c r="P143" s="58"/>
    </row>
    <row r="144" spans="2:16" ht="15.75" customHeight="1">
      <c r="B144" s="156">
        <v>136</v>
      </c>
      <c r="C144" s="12" t="s">
        <v>15</v>
      </c>
      <c r="D144" s="12" t="s">
        <v>5</v>
      </c>
      <c r="E144" s="12" t="s">
        <v>3</v>
      </c>
      <c r="F144" s="517" t="s">
        <v>171</v>
      </c>
      <c r="G144" s="517" t="s">
        <v>171</v>
      </c>
      <c r="H144" s="483">
        <v>-0.010954848260547712</v>
      </c>
      <c r="I144" s="258">
        <f t="shared" si="2"/>
        <v>0</v>
      </c>
      <c r="J144" s="156">
        <v>136</v>
      </c>
      <c r="K144" s="12" t="s">
        <v>173</v>
      </c>
      <c r="L144" s="433">
        <v>-0.09796107865516313</v>
      </c>
      <c r="M144" s="58"/>
      <c r="N144" s="58"/>
      <c r="O144" s="58"/>
      <c r="P144" s="58"/>
    </row>
    <row r="145" spans="2:16" ht="15.75" customHeight="1">
      <c r="B145" s="156">
        <v>137</v>
      </c>
      <c r="C145" s="12" t="s">
        <v>13</v>
      </c>
      <c r="D145" s="12" t="s">
        <v>0</v>
      </c>
      <c r="E145" s="12" t="s">
        <v>2</v>
      </c>
      <c r="F145" s="517" t="s">
        <v>171</v>
      </c>
      <c r="G145" s="517" t="s">
        <v>171</v>
      </c>
      <c r="H145" s="483">
        <v>-0.010954848260547712</v>
      </c>
      <c r="I145" s="258">
        <f t="shared" si="2"/>
        <v>0</v>
      </c>
      <c r="J145" s="156">
        <v>137</v>
      </c>
      <c r="K145" s="12" t="s">
        <v>173</v>
      </c>
      <c r="L145" s="449">
        <v>-0.09799985662054622</v>
      </c>
      <c r="M145" s="58"/>
      <c r="N145" s="58"/>
      <c r="O145" s="58"/>
      <c r="P145" s="58"/>
    </row>
    <row r="146" spans="2:16" ht="15.75" customHeight="1">
      <c r="B146" s="156">
        <v>138</v>
      </c>
      <c r="C146" s="12" t="s">
        <v>134</v>
      </c>
      <c r="D146" s="12" t="s">
        <v>7</v>
      </c>
      <c r="E146" s="12" t="s">
        <v>3</v>
      </c>
      <c r="F146" s="517" t="s">
        <v>171</v>
      </c>
      <c r="G146" s="517" t="s">
        <v>171</v>
      </c>
      <c r="H146" s="483">
        <v>-0.010954848260547712</v>
      </c>
      <c r="I146" s="258">
        <f t="shared" si="2"/>
        <v>0</v>
      </c>
      <c r="J146" s="156">
        <v>138</v>
      </c>
      <c r="K146" s="12" t="s">
        <v>173</v>
      </c>
      <c r="L146" s="433">
        <v>-0.10039279112754163</v>
      </c>
      <c r="M146" s="58"/>
      <c r="N146" s="58"/>
      <c r="O146" s="58"/>
      <c r="P146" s="58"/>
    </row>
    <row r="147" spans="2:16" ht="15.75" customHeight="1" thickBot="1">
      <c r="B147" s="156">
        <v>139</v>
      </c>
      <c r="C147" s="12" t="s">
        <v>12</v>
      </c>
      <c r="D147" s="12" t="s">
        <v>0</v>
      </c>
      <c r="E147" s="12" t="s">
        <v>2</v>
      </c>
      <c r="F147" s="517" t="s">
        <v>171</v>
      </c>
      <c r="G147" s="517" t="s">
        <v>171</v>
      </c>
      <c r="H147" s="483">
        <v>-0.010954848260547712</v>
      </c>
      <c r="I147" s="258">
        <f t="shared" si="2"/>
        <v>0</v>
      </c>
      <c r="J147" s="156"/>
      <c r="K147" s="12"/>
      <c r="L147" s="449"/>
      <c r="M147" s="58"/>
      <c r="N147" s="58"/>
      <c r="O147" s="58"/>
      <c r="P147" s="58"/>
    </row>
    <row r="148" spans="2:16" ht="15.75" customHeight="1" thickBot="1">
      <c r="B148" s="156">
        <v>140</v>
      </c>
      <c r="C148" s="12" t="s">
        <v>135</v>
      </c>
      <c r="D148" s="12" t="s">
        <v>0</v>
      </c>
      <c r="E148" s="12" t="s">
        <v>2</v>
      </c>
      <c r="F148" s="517" t="s">
        <v>171</v>
      </c>
      <c r="G148" s="517" t="s">
        <v>171</v>
      </c>
      <c r="H148" s="483">
        <v>-0.010954848260547712</v>
      </c>
      <c r="I148" s="258">
        <f t="shared" si="2"/>
        <v>0</v>
      </c>
      <c r="J148" s="486"/>
      <c r="K148" s="193" t="s">
        <v>176</v>
      </c>
      <c r="L148" s="487">
        <v>-0.103</v>
      </c>
      <c r="M148" s="58"/>
      <c r="N148" s="58"/>
      <c r="O148" s="58"/>
      <c r="P148" s="58"/>
    </row>
    <row r="149" spans="2:16" ht="15.75" customHeight="1">
      <c r="B149" s="156">
        <v>141</v>
      </c>
      <c r="C149" s="12" t="s">
        <v>8</v>
      </c>
      <c r="D149" s="12" t="s">
        <v>0</v>
      </c>
      <c r="E149" s="12" t="s">
        <v>1</v>
      </c>
      <c r="F149" s="517" t="s">
        <v>171</v>
      </c>
      <c r="G149" s="517" t="s">
        <v>171</v>
      </c>
      <c r="H149" s="483">
        <v>-0.010954848260547712</v>
      </c>
      <c r="I149" s="258">
        <f t="shared" si="2"/>
        <v>0</v>
      </c>
      <c r="J149" s="156"/>
      <c r="K149" s="12"/>
      <c r="L149" s="433"/>
      <c r="M149" s="58"/>
      <c r="N149" s="58"/>
      <c r="O149" s="58"/>
      <c r="P149" s="58"/>
    </row>
    <row r="150" spans="2:16" ht="15.75" customHeight="1">
      <c r="B150" s="156">
        <v>142</v>
      </c>
      <c r="C150" s="12" t="s">
        <v>20</v>
      </c>
      <c r="D150" s="12" t="s">
        <v>0</v>
      </c>
      <c r="E150" s="12" t="s">
        <v>3</v>
      </c>
      <c r="F150" s="517" t="s">
        <v>171</v>
      </c>
      <c r="G150" s="517" t="s">
        <v>171</v>
      </c>
      <c r="H150" s="483">
        <v>-0.010954848260547712</v>
      </c>
      <c r="I150" s="258">
        <f t="shared" si="2"/>
        <v>0</v>
      </c>
      <c r="J150" s="156">
        <v>139</v>
      </c>
      <c r="K150" s="12" t="s">
        <v>173</v>
      </c>
      <c r="L150" s="449">
        <v>-0.11529184756391708</v>
      </c>
      <c r="M150" s="58"/>
      <c r="N150" s="58"/>
      <c r="O150" s="58"/>
      <c r="P150" s="58"/>
    </row>
    <row r="151" spans="2:16" ht="15.75" customHeight="1">
      <c r="B151" s="156">
        <v>143</v>
      </c>
      <c r="C151" s="12" t="s">
        <v>133</v>
      </c>
      <c r="D151" s="12" t="s">
        <v>0</v>
      </c>
      <c r="E151" s="12" t="s">
        <v>1</v>
      </c>
      <c r="F151" s="517" t="s">
        <v>171</v>
      </c>
      <c r="G151" s="517" t="s">
        <v>171</v>
      </c>
      <c r="H151" s="483">
        <v>-0.010954848260547712</v>
      </c>
      <c r="I151" s="258">
        <f t="shared" si="2"/>
        <v>0</v>
      </c>
      <c r="J151" s="156">
        <v>140</v>
      </c>
      <c r="K151" s="12" t="s">
        <v>173</v>
      </c>
      <c r="L151" s="449">
        <v>-0.1171428571428571</v>
      </c>
      <c r="M151" s="58"/>
      <c r="N151" s="58"/>
      <c r="O151" s="58"/>
      <c r="P151" s="58"/>
    </row>
    <row r="152" spans="2:16" ht="15.75" customHeight="1">
      <c r="B152" s="156">
        <v>144</v>
      </c>
      <c r="C152" s="12" t="s">
        <v>10</v>
      </c>
      <c r="D152" s="12" t="s">
        <v>0</v>
      </c>
      <c r="E152" s="12" t="s">
        <v>3</v>
      </c>
      <c r="F152" s="517" t="s">
        <v>171</v>
      </c>
      <c r="G152" s="517" t="s">
        <v>171</v>
      </c>
      <c r="H152" s="483">
        <v>-0.010954848260547712</v>
      </c>
      <c r="I152" s="258">
        <f t="shared" si="2"/>
        <v>0</v>
      </c>
      <c r="J152" s="156">
        <v>141</v>
      </c>
      <c r="K152" s="12" t="s">
        <v>173</v>
      </c>
      <c r="L152" s="449">
        <v>-0.13115241635687735</v>
      </c>
      <c r="M152" s="58"/>
      <c r="N152" s="58"/>
      <c r="O152" s="58"/>
      <c r="P152" s="58"/>
    </row>
    <row r="153" spans="2:16" ht="15.75" customHeight="1">
      <c r="B153" s="156">
        <v>145</v>
      </c>
      <c r="C153" s="12" t="s">
        <v>9</v>
      </c>
      <c r="D153" s="12" t="s">
        <v>6</v>
      </c>
      <c r="E153" s="12" t="s">
        <v>4</v>
      </c>
      <c r="F153" s="517" t="s">
        <v>171</v>
      </c>
      <c r="G153" s="517" t="s">
        <v>171</v>
      </c>
      <c r="H153" s="483">
        <v>-0.010954848260547712</v>
      </c>
      <c r="I153" s="258">
        <f t="shared" si="2"/>
        <v>0</v>
      </c>
      <c r="J153" s="156">
        <v>142</v>
      </c>
      <c r="K153" s="12" t="s">
        <v>173</v>
      </c>
      <c r="L153" s="449">
        <v>-0.13171622326551902</v>
      </c>
      <c r="M153" s="58"/>
      <c r="N153" s="58"/>
      <c r="O153" s="58"/>
      <c r="P153" s="58"/>
    </row>
    <row r="154" spans="2:16" ht="15.75" customHeight="1">
      <c r="B154" s="156">
        <v>146</v>
      </c>
      <c r="C154" s="12" t="s">
        <v>15</v>
      </c>
      <c r="D154" s="12" t="s">
        <v>5</v>
      </c>
      <c r="E154" s="12" t="s">
        <v>3</v>
      </c>
      <c r="F154" s="517" t="s">
        <v>171</v>
      </c>
      <c r="G154" s="517" t="s">
        <v>171</v>
      </c>
      <c r="H154" s="483">
        <v>-0.010954848260547712</v>
      </c>
      <c r="I154" s="258">
        <f t="shared" si="2"/>
        <v>0</v>
      </c>
      <c r="J154" s="156">
        <v>143</v>
      </c>
      <c r="K154" s="12" t="s">
        <v>173</v>
      </c>
      <c r="L154" s="433">
        <v>-0.14037289351021875</v>
      </c>
      <c r="M154" s="58"/>
      <c r="N154" s="58"/>
      <c r="O154" s="58"/>
      <c r="P154" s="58"/>
    </row>
    <row r="155" spans="2:16" ht="15.75" customHeight="1">
      <c r="B155" s="156">
        <v>147</v>
      </c>
      <c r="C155" s="12" t="s">
        <v>13</v>
      </c>
      <c r="D155" s="12" t="s">
        <v>0</v>
      </c>
      <c r="E155" s="12" t="s">
        <v>2</v>
      </c>
      <c r="F155" s="517" t="s">
        <v>171</v>
      </c>
      <c r="G155" s="517" t="s">
        <v>171</v>
      </c>
      <c r="H155" s="483">
        <v>-0.010954848260547712</v>
      </c>
      <c r="I155" s="258">
        <f t="shared" si="2"/>
        <v>0</v>
      </c>
      <c r="J155" s="156">
        <v>144</v>
      </c>
      <c r="K155" s="12" t="s">
        <v>173</v>
      </c>
      <c r="L155" s="433">
        <v>-0.15032456440040998</v>
      </c>
      <c r="M155" s="58"/>
      <c r="N155" s="58"/>
      <c r="O155" s="58"/>
      <c r="P155" s="58"/>
    </row>
    <row r="156" spans="2:16" ht="15.75" customHeight="1">
      <c r="B156" s="156">
        <v>148</v>
      </c>
      <c r="C156" s="484" t="s">
        <v>134</v>
      </c>
      <c r="D156" s="12" t="s">
        <v>7</v>
      </c>
      <c r="E156" s="12" t="s">
        <v>3</v>
      </c>
      <c r="F156" s="517" t="s">
        <v>171</v>
      </c>
      <c r="G156" s="517" t="s">
        <v>171</v>
      </c>
      <c r="H156" s="483">
        <v>-0.010954848260547712</v>
      </c>
      <c r="I156" s="258">
        <f t="shared" si="2"/>
        <v>0</v>
      </c>
      <c r="J156" s="156">
        <v>145</v>
      </c>
      <c r="K156" s="12" t="s">
        <v>173</v>
      </c>
      <c r="L156" s="433">
        <v>-0.15225500169549</v>
      </c>
      <c r="M156" s="58"/>
      <c r="N156" s="58"/>
      <c r="O156" s="58"/>
      <c r="P156" s="58"/>
    </row>
    <row r="157" spans="2:16" ht="15.75" customHeight="1">
      <c r="B157" s="156">
        <v>149</v>
      </c>
      <c r="C157" s="484" t="s">
        <v>12</v>
      </c>
      <c r="D157" s="12" t="s">
        <v>0</v>
      </c>
      <c r="E157" s="12" t="s">
        <v>2</v>
      </c>
      <c r="F157" s="517" t="s">
        <v>171</v>
      </c>
      <c r="G157" s="517" t="s">
        <v>171</v>
      </c>
      <c r="H157" s="483">
        <v>-0.010954848260547712</v>
      </c>
      <c r="I157" s="258">
        <f t="shared" si="2"/>
        <v>0</v>
      </c>
      <c r="J157" s="156">
        <v>146</v>
      </c>
      <c r="K157" s="12" t="s">
        <v>173</v>
      </c>
      <c r="L157" s="433">
        <v>-0.1529692958264387</v>
      </c>
      <c r="M157" s="58"/>
      <c r="N157" s="58"/>
      <c r="O157" s="58"/>
      <c r="P157" s="58"/>
    </row>
    <row r="158" spans="2:16" ht="15.75" customHeight="1">
      <c r="B158" s="156">
        <v>150</v>
      </c>
      <c r="C158" s="12" t="s">
        <v>135</v>
      </c>
      <c r="D158" s="12" t="s">
        <v>0</v>
      </c>
      <c r="E158" s="12" t="s">
        <v>2</v>
      </c>
      <c r="F158" s="517" t="s">
        <v>171</v>
      </c>
      <c r="G158" s="517" t="s">
        <v>171</v>
      </c>
      <c r="H158" s="483">
        <v>-0.010954848260547712</v>
      </c>
      <c r="I158" s="258">
        <f t="shared" si="2"/>
        <v>0</v>
      </c>
      <c r="J158" s="156">
        <v>147</v>
      </c>
      <c r="K158" s="12" t="s">
        <v>173</v>
      </c>
      <c r="L158" s="433">
        <v>-0.1606217616580311</v>
      </c>
      <c r="M158" s="58"/>
      <c r="N158" s="58"/>
      <c r="O158" s="58"/>
      <c r="P158" s="58"/>
    </row>
    <row r="159" spans="2:16" ht="15.75" customHeight="1">
      <c r="B159" s="156">
        <v>151</v>
      </c>
      <c r="C159" s="12" t="s">
        <v>8</v>
      </c>
      <c r="D159" s="12" t="s">
        <v>0</v>
      </c>
      <c r="E159" s="12" t="s">
        <v>1</v>
      </c>
      <c r="F159" s="517" t="s">
        <v>171</v>
      </c>
      <c r="G159" s="517" t="s">
        <v>171</v>
      </c>
      <c r="H159" s="483">
        <v>-0.010954848260547712</v>
      </c>
      <c r="I159" s="258">
        <f t="shared" si="2"/>
        <v>0</v>
      </c>
      <c r="J159" s="156">
        <v>148</v>
      </c>
      <c r="K159" s="12" t="s">
        <v>173</v>
      </c>
      <c r="L159" s="449">
        <v>-0.16187739463601536</v>
      </c>
      <c r="M159" s="58"/>
      <c r="N159" s="58"/>
      <c r="O159" s="58"/>
      <c r="P159" s="58"/>
    </row>
    <row r="160" spans="2:16" ht="15.75" customHeight="1">
      <c r="B160" s="156">
        <v>152</v>
      </c>
      <c r="C160" s="12" t="s">
        <v>20</v>
      </c>
      <c r="D160" s="12" t="s">
        <v>0</v>
      </c>
      <c r="E160" s="12" t="s">
        <v>3</v>
      </c>
      <c r="F160" s="517" t="s">
        <v>171</v>
      </c>
      <c r="G160" s="517" t="s">
        <v>171</v>
      </c>
      <c r="H160" s="483">
        <v>-0.010954848260547712</v>
      </c>
      <c r="I160" s="258">
        <f t="shared" si="2"/>
        <v>0</v>
      </c>
      <c r="J160" s="156">
        <v>149</v>
      </c>
      <c r="K160" s="12" t="s">
        <v>173</v>
      </c>
      <c r="L160" s="449">
        <v>-0.1662003357582541</v>
      </c>
      <c r="M160" s="58"/>
      <c r="N160" s="58"/>
      <c r="O160" s="58"/>
      <c r="P160" s="58"/>
    </row>
    <row r="161" spans="2:16" ht="15.75" customHeight="1">
      <c r="B161" s="156">
        <v>153</v>
      </c>
      <c r="C161" s="12" t="s">
        <v>133</v>
      </c>
      <c r="D161" s="12" t="s">
        <v>0</v>
      </c>
      <c r="E161" s="12" t="s">
        <v>1</v>
      </c>
      <c r="F161" s="517" t="s">
        <v>171</v>
      </c>
      <c r="G161" s="517" t="s">
        <v>171</v>
      </c>
      <c r="H161" s="483">
        <v>-0.010954848260547712</v>
      </c>
      <c r="I161" s="258">
        <f t="shared" si="2"/>
        <v>0</v>
      </c>
      <c r="J161" s="156">
        <v>150</v>
      </c>
      <c r="K161" s="12" t="s">
        <v>173</v>
      </c>
      <c r="L161" s="433">
        <v>-0.16666666666666663</v>
      </c>
      <c r="M161" s="58"/>
      <c r="N161" s="58"/>
      <c r="O161" s="58"/>
      <c r="P161" s="58"/>
    </row>
    <row r="162" spans="2:16" ht="15.75" customHeight="1">
      <c r="B162" s="156">
        <v>154</v>
      </c>
      <c r="C162" s="12" t="s">
        <v>10</v>
      </c>
      <c r="D162" s="12" t="s">
        <v>0</v>
      </c>
      <c r="E162" s="12" t="s">
        <v>3</v>
      </c>
      <c r="F162" s="517" t="s">
        <v>171</v>
      </c>
      <c r="G162" s="517" t="s">
        <v>171</v>
      </c>
      <c r="H162" s="483">
        <v>-0.010954848260547712</v>
      </c>
      <c r="I162" s="258">
        <f t="shared" si="2"/>
        <v>0</v>
      </c>
      <c r="J162" s="156">
        <v>151</v>
      </c>
      <c r="K162" s="12" t="s">
        <v>173</v>
      </c>
      <c r="L162" s="433">
        <v>-0.16835699797160242</v>
      </c>
      <c r="M162" s="58"/>
      <c r="N162" s="58"/>
      <c r="O162" s="58"/>
      <c r="P162" s="58"/>
    </row>
    <row r="163" spans="2:16" ht="15.75" customHeight="1">
      <c r="B163" s="156">
        <v>155</v>
      </c>
      <c r="C163" s="12" t="s">
        <v>9</v>
      </c>
      <c r="D163" s="12" t="s">
        <v>6</v>
      </c>
      <c r="E163" s="12" t="s">
        <v>4</v>
      </c>
      <c r="F163" s="517" t="s">
        <v>171</v>
      </c>
      <c r="G163" s="517" t="s">
        <v>171</v>
      </c>
      <c r="H163" s="483">
        <v>-0.010954848260547712</v>
      </c>
      <c r="I163" s="258">
        <f t="shared" si="2"/>
        <v>0</v>
      </c>
      <c r="J163" s="156">
        <v>152</v>
      </c>
      <c r="K163" s="12" t="s">
        <v>173</v>
      </c>
      <c r="L163" s="449">
        <v>-0.17012589316093907</v>
      </c>
      <c r="M163" s="58"/>
      <c r="N163" s="58"/>
      <c r="O163" s="58"/>
      <c r="P163" s="58"/>
    </row>
    <row r="164" spans="2:16" ht="15.75" customHeight="1">
      <c r="B164" s="156">
        <v>156</v>
      </c>
      <c r="C164" s="12" t="s">
        <v>15</v>
      </c>
      <c r="D164" s="12" t="s">
        <v>5</v>
      </c>
      <c r="E164" s="12" t="s">
        <v>3</v>
      </c>
      <c r="F164" s="517" t="s">
        <v>171</v>
      </c>
      <c r="G164" s="517" t="s">
        <v>171</v>
      </c>
      <c r="H164" s="483">
        <v>-0.010954848260547712</v>
      </c>
      <c r="I164" s="258">
        <f t="shared" si="2"/>
        <v>0</v>
      </c>
      <c r="J164" s="156">
        <v>153</v>
      </c>
      <c r="K164" s="12" t="s">
        <v>173</v>
      </c>
      <c r="L164" s="433">
        <v>-0.17236363636363639</v>
      </c>
      <c r="M164" s="58"/>
      <c r="N164" s="58"/>
      <c r="O164" s="58"/>
      <c r="P164" s="58"/>
    </row>
    <row r="165" spans="2:16" ht="15.75" customHeight="1">
      <c r="B165" s="156">
        <v>157</v>
      </c>
      <c r="C165" s="12" t="s">
        <v>13</v>
      </c>
      <c r="D165" s="12" t="s">
        <v>0</v>
      </c>
      <c r="E165" s="12" t="s">
        <v>2</v>
      </c>
      <c r="F165" s="517" t="s">
        <v>171</v>
      </c>
      <c r="G165" s="517" t="s">
        <v>171</v>
      </c>
      <c r="H165" s="483">
        <v>-0.010954848260547712</v>
      </c>
      <c r="I165" s="258">
        <f t="shared" si="2"/>
        <v>0</v>
      </c>
      <c r="J165" s="156">
        <v>154</v>
      </c>
      <c r="K165" s="12" t="s">
        <v>173</v>
      </c>
      <c r="L165" s="433">
        <v>-0.17337110481586404</v>
      </c>
      <c r="M165" s="58"/>
      <c r="N165" s="58"/>
      <c r="O165" s="58"/>
      <c r="P165" s="58"/>
    </row>
    <row r="166" spans="2:16" ht="15.75" customHeight="1">
      <c r="B166" s="156">
        <v>158</v>
      </c>
      <c r="C166" s="12" t="s">
        <v>134</v>
      </c>
      <c r="D166" s="12" t="s">
        <v>7</v>
      </c>
      <c r="E166" s="12" t="s">
        <v>3</v>
      </c>
      <c r="F166" s="517" t="s">
        <v>171</v>
      </c>
      <c r="G166" s="517" t="s">
        <v>171</v>
      </c>
      <c r="H166" s="483">
        <v>-0.010954848260547712</v>
      </c>
      <c r="I166" s="258">
        <f t="shared" si="2"/>
        <v>0</v>
      </c>
      <c r="J166" s="156">
        <v>155</v>
      </c>
      <c r="K166" s="12" t="s">
        <v>173</v>
      </c>
      <c r="L166" s="449">
        <v>-0.1745075695914049</v>
      </c>
      <c r="M166" s="58"/>
      <c r="N166" s="58"/>
      <c r="O166" s="58"/>
      <c r="P166" s="58"/>
    </row>
    <row r="167" spans="2:16" ht="15.75" customHeight="1">
      <c r="B167" s="156">
        <v>159</v>
      </c>
      <c r="C167" s="12" t="s">
        <v>12</v>
      </c>
      <c r="D167" s="12" t="s">
        <v>0</v>
      </c>
      <c r="E167" s="12" t="s">
        <v>2</v>
      </c>
      <c r="F167" s="517" t="s">
        <v>171</v>
      </c>
      <c r="G167" s="517" t="s">
        <v>171</v>
      </c>
      <c r="H167" s="483">
        <v>-0.010954848260547712</v>
      </c>
      <c r="I167" s="258">
        <f t="shared" si="2"/>
        <v>0</v>
      </c>
      <c r="J167" s="156">
        <v>156</v>
      </c>
      <c r="K167" s="12" t="s">
        <v>173</v>
      </c>
      <c r="L167" s="449">
        <v>-0.17744610281923712</v>
      </c>
      <c r="M167" s="58"/>
      <c r="N167" s="58"/>
      <c r="O167" s="58"/>
      <c r="P167" s="58"/>
    </row>
    <row r="168" spans="2:16" ht="15.75" customHeight="1">
      <c r="B168" s="156">
        <v>160</v>
      </c>
      <c r="C168" s="12" t="s">
        <v>135</v>
      </c>
      <c r="D168" s="12" t="s">
        <v>0</v>
      </c>
      <c r="E168" s="12" t="s">
        <v>2</v>
      </c>
      <c r="F168" s="517" t="s">
        <v>171</v>
      </c>
      <c r="G168" s="517" t="s">
        <v>171</v>
      </c>
      <c r="H168" s="483">
        <v>-0.010954848260547712</v>
      </c>
      <c r="I168" s="258">
        <f t="shared" si="2"/>
        <v>0</v>
      </c>
      <c r="J168" s="156">
        <v>157</v>
      </c>
      <c r="K168" s="12" t="s">
        <v>173</v>
      </c>
      <c r="L168" s="433">
        <v>-0.17808219178082196</v>
      </c>
      <c r="M168" s="58"/>
      <c r="N168" s="58"/>
      <c r="O168" s="58"/>
      <c r="P168" s="58"/>
    </row>
    <row r="169" spans="2:16" ht="15.75" customHeight="1">
      <c r="B169" s="156">
        <v>161</v>
      </c>
      <c r="C169" s="12" t="s">
        <v>8</v>
      </c>
      <c r="D169" s="12" t="s">
        <v>0</v>
      </c>
      <c r="E169" s="12" t="s">
        <v>1</v>
      </c>
      <c r="F169" s="517" t="s">
        <v>171</v>
      </c>
      <c r="G169" s="517" t="s">
        <v>171</v>
      </c>
      <c r="H169" s="483">
        <v>-0.010954848260547712</v>
      </c>
      <c r="I169" s="258">
        <f t="shared" si="2"/>
        <v>0</v>
      </c>
      <c r="J169" s="156">
        <v>158</v>
      </c>
      <c r="K169" s="12" t="s">
        <v>173</v>
      </c>
      <c r="L169" s="449">
        <v>-0.18050101557210563</v>
      </c>
      <c r="M169" s="58"/>
      <c r="N169" s="58"/>
      <c r="O169" s="58"/>
      <c r="P169" s="58"/>
    </row>
    <row r="170" spans="2:16" ht="15.75" customHeight="1">
      <c r="B170" s="156">
        <v>162</v>
      </c>
      <c r="C170" s="12" t="s">
        <v>20</v>
      </c>
      <c r="D170" s="12" t="s">
        <v>0</v>
      </c>
      <c r="E170" s="12" t="s">
        <v>3</v>
      </c>
      <c r="F170" s="517" t="s">
        <v>171</v>
      </c>
      <c r="G170" s="517" t="s">
        <v>171</v>
      </c>
      <c r="H170" s="483">
        <v>-0.010954848260547712</v>
      </c>
      <c r="I170" s="258">
        <f t="shared" si="2"/>
        <v>0</v>
      </c>
      <c r="J170" s="156">
        <v>159</v>
      </c>
      <c r="K170" s="12" t="s">
        <v>173</v>
      </c>
      <c r="L170" s="433">
        <v>-0.18305335968379444</v>
      </c>
      <c r="M170" s="58"/>
      <c r="N170" s="58"/>
      <c r="O170" s="58"/>
      <c r="P170" s="58"/>
    </row>
    <row r="171" spans="2:16" ht="15.75" customHeight="1">
      <c r="B171" s="156">
        <v>163</v>
      </c>
      <c r="C171" s="12" t="s">
        <v>133</v>
      </c>
      <c r="D171" s="12" t="s">
        <v>0</v>
      </c>
      <c r="E171" s="12" t="s">
        <v>1</v>
      </c>
      <c r="F171" s="517" t="s">
        <v>171</v>
      </c>
      <c r="G171" s="517" t="s">
        <v>171</v>
      </c>
      <c r="H171" s="483">
        <v>-0.010954848260547712</v>
      </c>
      <c r="I171" s="258">
        <f t="shared" si="2"/>
        <v>0</v>
      </c>
      <c r="J171" s="156">
        <v>160</v>
      </c>
      <c r="K171" s="12" t="s">
        <v>173</v>
      </c>
      <c r="L171" s="433">
        <v>-0.18734177215189873</v>
      </c>
      <c r="M171" s="58"/>
      <c r="N171" s="58"/>
      <c r="O171" s="58"/>
      <c r="P171" s="58"/>
    </row>
    <row r="172" spans="2:16" ht="15.75" customHeight="1">
      <c r="B172" s="156">
        <v>164</v>
      </c>
      <c r="C172" s="12" t="s">
        <v>10</v>
      </c>
      <c r="D172" s="12" t="s">
        <v>0</v>
      </c>
      <c r="E172" s="12" t="s">
        <v>3</v>
      </c>
      <c r="F172" s="517" t="s">
        <v>171</v>
      </c>
      <c r="G172" s="517" t="s">
        <v>171</v>
      </c>
      <c r="H172" s="483">
        <v>-0.010954848260547712</v>
      </c>
      <c r="I172" s="258">
        <f t="shared" si="2"/>
        <v>0</v>
      </c>
      <c r="J172" s="156">
        <v>161</v>
      </c>
      <c r="K172" s="12" t="s">
        <v>173</v>
      </c>
      <c r="L172" s="449">
        <v>-0.18792569659442726</v>
      </c>
      <c r="M172" s="58"/>
      <c r="N172" s="58"/>
      <c r="O172" s="58"/>
      <c r="P172" s="58"/>
    </row>
    <row r="173" spans="2:16" ht="15.75" customHeight="1">
      <c r="B173" s="156">
        <v>165</v>
      </c>
      <c r="C173" s="12" t="s">
        <v>9</v>
      </c>
      <c r="D173" s="12" t="s">
        <v>6</v>
      </c>
      <c r="E173" s="12" t="s">
        <v>4</v>
      </c>
      <c r="F173" s="517" t="s">
        <v>171</v>
      </c>
      <c r="G173" s="517" t="s">
        <v>171</v>
      </c>
      <c r="H173" s="483">
        <v>-0.010954848260547712</v>
      </c>
      <c r="I173" s="258">
        <f t="shared" si="2"/>
        <v>0</v>
      </c>
      <c r="J173" s="156">
        <v>162</v>
      </c>
      <c r="K173" s="12" t="s">
        <v>173</v>
      </c>
      <c r="L173" s="449">
        <v>-0.19692307692307698</v>
      </c>
      <c r="M173" s="58"/>
      <c r="N173" s="58"/>
      <c r="O173" s="58"/>
      <c r="P173" s="58"/>
    </row>
    <row r="174" spans="2:16" ht="15.75" customHeight="1">
      <c r="B174" s="156">
        <v>166</v>
      </c>
      <c r="C174" s="12" t="s">
        <v>15</v>
      </c>
      <c r="D174" s="12" t="s">
        <v>5</v>
      </c>
      <c r="E174" s="12" t="s">
        <v>3</v>
      </c>
      <c r="F174" s="517" t="s">
        <v>171</v>
      </c>
      <c r="G174" s="517" t="s">
        <v>171</v>
      </c>
      <c r="H174" s="483">
        <v>-0.010954848260547712</v>
      </c>
      <c r="I174" s="258">
        <f t="shared" si="2"/>
        <v>0</v>
      </c>
      <c r="J174" s="156">
        <v>163</v>
      </c>
      <c r="K174" s="12" t="s">
        <v>173</v>
      </c>
      <c r="L174" s="449">
        <v>-0.19916142557651995</v>
      </c>
      <c r="M174" s="58"/>
      <c r="N174" s="58"/>
      <c r="O174" s="58"/>
      <c r="P174" s="58"/>
    </row>
    <row r="175" spans="2:16" ht="15.75" customHeight="1">
      <c r="B175" s="156">
        <v>167</v>
      </c>
      <c r="C175" s="12" t="s">
        <v>13</v>
      </c>
      <c r="D175" s="12" t="s">
        <v>0</v>
      </c>
      <c r="E175" s="12" t="s">
        <v>2</v>
      </c>
      <c r="F175" s="517" t="s">
        <v>171</v>
      </c>
      <c r="G175" s="517" t="s">
        <v>171</v>
      </c>
      <c r="H175" s="483">
        <v>-0.010954848260547712</v>
      </c>
      <c r="I175" s="258">
        <f t="shared" si="2"/>
        <v>0</v>
      </c>
      <c r="J175" s="156">
        <v>164</v>
      </c>
      <c r="K175" s="12" t="s">
        <v>173</v>
      </c>
      <c r="L175" s="433">
        <v>-0.20454545454545459</v>
      </c>
      <c r="M175" s="58"/>
      <c r="N175" s="58"/>
      <c r="O175" s="58"/>
      <c r="P175" s="58"/>
    </row>
    <row r="176" spans="2:16" ht="15.75" customHeight="1">
      <c r="B176" s="156">
        <v>168</v>
      </c>
      <c r="C176" s="12" t="s">
        <v>134</v>
      </c>
      <c r="D176" s="12" t="s">
        <v>7</v>
      </c>
      <c r="E176" s="12" t="s">
        <v>3</v>
      </c>
      <c r="F176" s="517" t="s">
        <v>171</v>
      </c>
      <c r="G176" s="517" t="s">
        <v>171</v>
      </c>
      <c r="H176" s="483">
        <v>-0.010954848260547712</v>
      </c>
      <c r="I176" s="258">
        <f t="shared" si="2"/>
        <v>0</v>
      </c>
      <c r="J176" s="156">
        <v>165</v>
      </c>
      <c r="K176" s="12" t="s">
        <v>173</v>
      </c>
      <c r="L176" s="449">
        <v>-0.21391597447935473</v>
      </c>
      <c r="M176" s="58"/>
      <c r="N176" s="58"/>
      <c r="O176" s="58"/>
      <c r="P176" s="58"/>
    </row>
    <row r="177" spans="2:16" ht="15.75" customHeight="1">
      <c r="B177" s="156">
        <v>169</v>
      </c>
      <c r="C177" s="12" t="s">
        <v>12</v>
      </c>
      <c r="D177" s="12" t="s">
        <v>0</v>
      </c>
      <c r="E177" s="12" t="s">
        <v>2</v>
      </c>
      <c r="F177" s="517" t="s">
        <v>171</v>
      </c>
      <c r="G177" s="517" t="s">
        <v>171</v>
      </c>
      <c r="H177" s="483">
        <v>-0.010954848260547712</v>
      </c>
      <c r="I177" s="258">
        <f t="shared" si="2"/>
        <v>0</v>
      </c>
      <c r="J177" s="156">
        <v>166</v>
      </c>
      <c r="K177" s="12" t="s">
        <v>173</v>
      </c>
      <c r="L177" s="433">
        <v>-0.21697179614052453</v>
      </c>
      <c r="M177" s="58"/>
      <c r="N177" s="58"/>
      <c r="O177" s="58"/>
      <c r="P177" s="58"/>
    </row>
    <row r="178" spans="2:16" ht="15.75" customHeight="1">
      <c r="B178" s="156">
        <v>170</v>
      </c>
      <c r="C178" s="12" t="s">
        <v>135</v>
      </c>
      <c r="D178" s="12" t="s">
        <v>0</v>
      </c>
      <c r="E178" s="12" t="s">
        <v>2</v>
      </c>
      <c r="F178" s="517" t="s">
        <v>171</v>
      </c>
      <c r="G178" s="517" t="s">
        <v>171</v>
      </c>
      <c r="H178" s="483">
        <v>-0.010954848260547712</v>
      </c>
      <c r="I178" s="258">
        <f t="shared" si="2"/>
        <v>0</v>
      </c>
      <c r="J178" s="156">
        <v>167</v>
      </c>
      <c r="K178" s="12" t="s">
        <v>173</v>
      </c>
      <c r="L178" s="433">
        <v>-0.22007111813512448</v>
      </c>
      <c r="M178" s="58"/>
      <c r="N178" s="58"/>
      <c r="O178" s="58"/>
      <c r="P178" s="58"/>
    </row>
    <row r="179" spans="2:16" ht="15.75" customHeight="1">
      <c r="B179" s="156">
        <v>171</v>
      </c>
      <c r="C179" s="12" t="s">
        <v>8</v>
      </c>
      <c r="D179" s="12" t="s">
        <v>0</v>
      </c>
      <c r="E179" s="12" t="s">
        <v>1</v>
      </c>
      <c r="F179" s="517" t="s">
        <v>171</v>
      </c>
      <c r="G179" s="517" t="s">
        <v>171</v>
      </c>
      <c r="H179" s="483">
        <v>-0.010954848260547712</v>
      </c>
      <c r="I179" s="258">
        <f t="shared" si="2"/>
        <v>0</v>
      </c>
      <c r="J179" s="156">
        <v>168</v>
      </c>
      <c r="K179" s="12" t="s">
        <v>173</v>
      </c>
      <c r="L179" s="433">
        <v>-0.22372729979160466</v>
      </c>
      <c r="M179" s="58"/>
      <c r="N179" s="58"/>
      <c r="O179" s="58"/>
      <c r="P179" s="58"/>
    </row>
    <row r="180" spans="2:16" ht="15.75" customHeight="1">
      <c r="B180" s="156">
        <v>172</v>
      </c>
      <c r="C180" s="484" t="s">
        <v>20</v>
      </c>
      <c r="D180" s="12" t="s">
        <v>0</v>
      </c>
      <c r="E180" s="12" t="s">
        <v>3</v>
      </c>
      <c r="F180" s="517" t="s">
        <v>171</v>
      </c>
      <c r="G180" s="517" t="s">
        <v>171</v>
      </c>
      <c r="H180" s="483">
        <v>-0.010954848260547712</v>
      </c>
      <c r="I180" s="258">
        <f t="shared" si="2"/>
        <v>0</v>
      </c>
      <c r="J180" s="156">
        <v>169</v>
      </c>
      <c r="K180" s="12" t="s">
        <v>173</v>
      </c>
      <c r="L180" s="433">
        <v>-0.22383287145597952</v>
      </c>
      <c r="M180" s="58"/>
      <c r="N180" s="58"/>
      <c r="O180" s="58"/>
      <c r="P180" s="58"/>
    </row>
    <row r="181" spans="2:16" ht="15.75" customHeight="1">
      <c r="B181" s="156">
        <v>173</v>
      </c>
      <c r="C181" s="484" t="s">
        <v>133</v>
      </c>
      <c r="D181" s="12" t="s">
        <v>0</v>
      </c>
      <c r="E181" s="12" t="s">
        <v>1</v>
      </c>
      <c r="F181" s="517" t="s">
        <v>171</v>
      </c>
      <c r="G181" s="517" t="s">
        <v>171</v>
      </c>
      <c r="H181" s="483">
        <v>-0.010954848260547712</v>
      </c>
      <c r="I181" s="258">
        <f t="shared" si="2"/>
        <v>0</v>
      </c>
      <c r="J181" s="156">
        <v>170</v>
      </c>
      <c r="K181" s="12" t="s">
        <v>173</v>
      </c>
      <c r="L181" s="433">
        <v>-0.2253660466956866</v>
      </c>
      <c r="M181" s="58"/>
      <c r="N181" s="58"/>
      <c r="O181" s="58"/>
      <c r="P181" s="58"/>
    </row>
    <row r="182" spans="2:16" ht="15.75" customHeight="1">
      <c r="B182" s="156">
        <v>174</v>
      </c>
      <c r="C182" s="12" t="s">
        <v>10</v>
      </c>
      <c r="D182" s="12" t="s">
        <v>0</v>
      </c>
      <c r="E182" s="12" t="s">
        <v>3</v>
      </c>
      <c r="F182" s="517" t="s">
        <v>171</v>
      </c>
      <c r="G182" s="517" t="s">
        <v>171</v>
      </c>
      <c r="H182" s="483">
        <v>-0.010954848260547712</v>
      </c>
      <c r="I182" s="258">
        <f t="shared" si="2"/>
        <v>0</v>
      </c>
      <c r="J182" s="156">
        <v>171</v>
      </c>
      <c r="K182" s="12" t="s">
        <v>173</v>
      </c>
      <c r="L182" s="449">
        <v>-0.2283409330059628</v>
      </c>
      <c r="M182" s="58"/>
      <c r="N182" s="58"/>
      <c r="O182" s="58"/>
      <c r="P182" s="58"/>
    </row>
    <row r="183" spans="2:16" ht="15.75" customHeight="1">
      <c r="B183" s="156">
        <v>175</v>
      </c>
      <c r="C183" s="12" t="s">
        <v>9</v>
      </c>
      <c r="D183" s="12" t="s">
        <v>6</v>
      </c>
      <c r="E183" s="12" t="s">
        <v>4</v>
      </c>
      <c r="F183" s="517" t="s">
        <v>171</v>
      </c>
      <c r="G183" s="517" t="s">
        <v>171</v>
      </c>
      <c r="H183" s="483">
        <v>-0.010954848260547712</v>
      </c>
      <c r="I183" s="258">
        <f t="shared" si="2"/>
        <v>0</v>
      </c>
      <c r="J183" s="156">
        <v>172</v>
      </c>
      <c r="K183" s="12" t="s">
        <v>173</v>
      </c>
      <c r="L183" s="433">
        <v>-0.2299107142857143</v>
      </c>
      <c r="M183" s="58"/>
      <c r="N183" s="58"/>
      <c r="O183" s="58"/>
      <c r="P183" s="58"/>
    </row>
    <row r="184" spans="2:16" ht="15.75" customHeight="1">
      <c r="B184" s="156">
        <v>176</v>
      </c>
      <c r="C184" s="12" t="s">
        <v>15</v>
      </c>
      <c r="D184" s="12" t="s">
        <v>5</v>
      </c>
      <c r="E184" s="12" t="s">
        <v>3</v>
      </c>
      <c r="F184" s="517" t="s">
        <v>171</v>
      </c>
      <c r="G184" s="517" t="s">
        <v>171</v>
      </c>
      <c r="H184" s="483">
        <v>-0.010954848260547712</v>
      </c>
      <c r="I184" s="258">
        <f t="shared" si="2"/>
        <v>0</v>
      </c>
      <c r="J184" s="156">
        <v>173</v>
      </c>
      <c r="K184" s="12" t="s">
        <v>173</v>
      </c>
      <c r="L184" s="449">
        <v>-0.22994488671157376</v>
      </c>
      <c r="M184" s="58"/>
      <c r="N184" s="58"/>
      <c r="O184" s="58"/>
      <c r="P184" s="58"/>
    </row>
    <row r="185" spans="2:16" ht="15.75" customHeight="1">
      <c r="B185" s="156">
        <v>177</v>
      </c>
      <c r="C185" s="12" t="s">
        <v>13</v>
      </c>
      <c r="D185" s="12" t="s">
        <v>0</v>
      </c>
      <c r="E185" s="12" t="s">
        <v>2</v>
      </c>
      <c r="F185" s="517" t="s">
        <v>171</v>
      </c>
      <c r="G185" s="517" t="s">
        <v>171</v>
      </c>
      <c r="H185" s="483">
        <v>-0.010954848260547712</v>
      </c>
      <c r="I185" s="258">
        <f t="shared" si="2"/>
        <v>0</v>
      </c>
      <c r="J185" s="156">
        <v>174</v>
      </c>
      <c r="K185" s="12" t="s">
        <v>173</v>
      </c>
      <c r="L185" s="433">
        <v>-0.2310310057978321</v>
      </c>
      <c r="M185" s="58"/>
      <c r="N185" s="58"/>
      <c r="O185" s="58"/>
      <c r="P185" s="58"/>
    </row>
    <row r="186" spans="2:16" ht="15.75" customHeight="1">
      <c r="B186" s="156">
        <v>178</v>
      </c>
      <c r="C186" s="12" t="s">
        <v>134</v>
      </c>
      <c r="D186" s="12" t="s">
        <v>7</v>
      </c>
      <c r="E186" s="12" t="s">
        <v>3</v>
      </c>
      <c r="F186" s="517" t="s">
        <v>171</v>
      </c>
      <c r="G186" s="517" t="s">
        <v>171</v>
      </c>
      <c r="H186" s="483">
        <v>-0.010954848260547712</v>
      </c>
      <c r="I186" s="258">
        <f t="shared" si="2"/>
        <v>0</v>
      </c>
      <c r="J186" s="156">
        <v>175</v>
      </c>
      <c r="K186" s="12" t="s">
        <v>173</v>
      </c>
      <c r="L186" s="433">
        <v>-0.2315789473684211</v>
      </c>
      <c r="M186" s="58"/>
      <c r="N186" s="58"/>
      <c r="O186" s="58"/>
      <c r="P186" s="58"/>
    </row>
    <row r="187" spans="2:16" ht="15.75" customHeight="1">
      <c r="B187" s="156">
        <v>179</v>
      </c>
      <c r="C187" s="12" t="s">
        <v>12</v>
      </c>
      <c r="D187" s="12" t="s">
        <v>0</v>
      </c>
      <c r="E187" s="12" t="s">
        <v>2</v>
      </c>
      <c r="F187" s="517" t="s">
        <v>171</v>
      </c>
      <c r="G187" s="517" t="s">
        <v>171</v>
      </c>
      <c r="H187" s="483">
        <v>-0.010954848260547712</v>
      </c>
      <c r="I187" s="258">
        <f t="shared" si="2"/>
        <v>0</v>
      </c>
      <c r="J187" s="156">
        <v>176</v>
      </c>
      <c r="K187" s="12" t="s">
        <v>173</v>
      </c>
      <c r="L187" s="433">
        <v>-0.23405632890903205</v>
      </c>
      <c r="M187" s="58"/>
      <c r="N187" s="58"/>
      <c r="O187" s="58"/>
      <c r="P187" s="58"/>
    </row>
    <row r="188" spans="2:16" ht="15.75" customHeight="1">
      <c r="B188" s="156">
        <v>180</v>
      </c>
      <c r="C188" s="12" t="s">
        <v>135</v>
      </c>
      <c r="D188" s="12" t="s">
        <v>0</v>
      </c>
      <c r="E188" s="12" t="s">
        <v>2</v>
      </c>
      <c r="F188" s="517" t="s">
        <v>171</v>
      </c>
      <c r="G188" s="517" t="s">
        <v>171</v>
      </c>
      <c r="H188" s="483">
        <v>-0.010954848260547712</v>
      </c>
      <c r="I188" s="258">
        <f t="shared" si="2"/>
        <v>0</v>
      </c>
      <c r="J188" s="156">
        <v>177</v>
      </c>
      <c r="K188" s="12" t="s">
        <v>173</v>
      </c>
      <c r="L188" s="433">
        <v>-0.24096385542168675</v>
      </c>
      <c r="M188" s="58"/>
      <c r="N188" s="58"/>
      <c r="O188" s="58"/>
      <c r="P188" s="58"/>
    </row>
    <row r="189" spans="2:16" ht="15.75" customHeight="1">
      <c r="B189" s="156">
        <v>181</v>
      </c>
      <c r="C189" s="12" t="s">
        <v>8</v>
      </c>
      <c r="D189" s="12" t="s">
        <v>0</v>
      </c>
      <c r="E189" s="12" t="s">
        <v>1</v>
      </c>
      <c r="F189" s="517" t="s">
        <v>171</v>
      </c>
      <c r="G189" s="517" t="s">
        <v>171</v>
      </c>
      <c r="H189" s="483">
        <v>-0.010954848260547712</v>
      </c>
      <c r="I189" s="258">
        <f t="shared" si="2"/>
        <v>0</v>
      </c>
      <c r="J189" s="156">
        <v>178</v>
      </c>
      <c r="K189" s="12" t="s">
        <v>173</v>
      </c>
      <c r="L189" s="449">
        <v>-0.24250769479993517</v>
      </c>
      <c r="M189" s="58"/>
      <c r="N189" s="58"/>
      <c r="O189" s="58"/>
      <c r="P189" s="58"/>
    </row>
    <row r="190" spans="2:16" ht="15.75" customHeight="1">
      <c r="B190" s="156">
        <v>182</v>
      </c>
      <c r="C190" s="484" t="s">
        <v>20</v>
      </c>
      <c r="D190" s="12" t="s">
        <v>0</v>
      </c>
      <c r="E190" s="12" t="s">
        <v>3</v>
      </c>
      <c r="F190" s="517" t="s">
        <v>171</v>
      </c>
      <c r="G190" s="517" t="s">
        <v>171</v>
      </c>
      <c r="H190" s="483">
        <v>-0.010954848260547712</v>
      </c>
      <c r="I190" s="258">
        <f t="shared" si="2"/>
        <v>0</v>
      </c>
      <c r="J190" s="156">
        <v>179</v>
      </c>
      <c r="K190" s="12" t="s">
        <v>173</v>
      </c>
      <c r="L190" s="449">
        <v>-0.24280753968253965</v>
      </c>
      <c r="M190" s="58"/>
      <c r="N190" s="58"/>
      <c r="O190" s="58"/>
      <c r="P190" s="58"/>
    </row>
    <row r="191" spans="2:16" ht="15.75" customHeight="1">
      <c r="B191" s="156">
        <v>183</v>
      </c>
      <c r="C191" s="484" t="s">
        <v>133</v>
      </c>
      <c r="D191" s="12" t="s">
        <v>0</v>
      </c>
      <c r="E191" s="12" t="s">
        <v>1</v>
      </c>
      <c r="F191" s="517" t="s">
        <v>171</v>
      </c>
      <c r="G191" s="517" t="s">
        <v>171</v>
      </c>
      <c r="H191" s="483">
        <v>-0.010954848260547712</v>
      </c>
      <c r="I191" s="258">
        <f t="shared" si="2"/>
        <v>0</v>
      </c>
      <c r="J191" s="156">
        <v>180</v>
      </c>
      <c r="K191" s="12" t="s">
        <v>173</v>
      </c>
      <c r="L191" s="449">
        <v>-0.24630113141862486</v>
      </c>
      <c r="M191" s="58"/>
      <c r="N191" s="58"/>
      <c r="O191" s="58"/>
      <c r="P191" s="58"/>
    </row>
    <row r="192" spans="2:16" ht="15.75" customHeight="1">
      <c r="B192" s="156">
        <v>184</v>
      </c>
      <c r="C192" s="12" t="s">
        <v>10</v>
      </c>
      <c r="D192" s="12" t="s">
        <v>0</v>
      </c>
      <c r="E192" s="12" t="s">
        <v>3</v>
      </c>
      <c r="F192" s="517" t="s">
        <v>171</v>
      </c>
      <c r="G192" s="517" t="s">
        <v>171</v>
      </c>
      <c r="H192" s="483">
        <v>-0.010954848260547712</v>
      </c>
      <c r="I192" s="258">
        <f t="shared" si="2"/>
        <v>0</v>
      </c>
      <c r="J192" s="156">
        <v>181</v>
      </c>
      <c r="K192" s="12" t="s">
        <v>173</v>
      </c>
      <c r="L192" s="433">
        <v>-0.2522432701894317</v>
      </c>
      <c r="M192" s="58"/>
      <c r="N192" s="58"/>
      <c r="O192" s="58"/>
      <c r="P192" s="58"/>
    </row>
    <row r="193" spans="2:16" ht="15.75" customHeight="1">
      <c r="B193" s="156">
        <v>185</v>
      </c>
      <c r="C193" s="12" t="s">
        <v>9</v>
      </c>
      <c r="D193" s="12" t="s">
        <v>6</v>
      </c>
      <c r="E193" s="12" t="s">
        <v>4</v>
      </c>
      <c r="F193" s="517" t="s">
        <v>171</v>
      </c>
      <c r="G193" s="517" t="s">
        <v>171</v>
      </c>
      <c r="H193" s="483">
        <v>-0.010954848260547712</v>
      </c>
      <c r="I193" s="258">
        <f t="shared" si="2"/>
        <v>0</v>
      </c>
      <c r="J193" s="156">
        <v>182</v>
      </c>
      <c r="K193" s="12" t="s">
        <v>173</v>
      </c>
      <c r="L193" s="449">
        <v>-0.2548509757870603</v>
      </c>
      <c r="M193" s="58"/>
      <c r="N193" s="58"/>
      <c r="O193" s="58"/>
      <c r="P193" s="58"/>
    </row>
    <row r="194" spans="2:16" ht="15.75" customHeight="1">
      <c r="B194" s="156">
        <v>186</v>
      </c>
      <c r="C194" s="12" t="s">
        <v>15</v>
      </c>
      <c r="D194" s="12" t="s">
        <v>5</v>
      </c>
      <c r="E194" s="12" t="s">
        <v>3</v>
      </c>
      <c r="F194" s="517" t="s">
        <v>171</v>
      </c>
      <c r="G194" s="517" t="s">
        <v>171</v>
      </c>
      <c r="H194" s="483">
        <v>-0.010954848260547712</v>
      </c>
      <c r="I194" s="258">
        <f t="shared" si="2"/>
        <v>0</v>
      </c>
      <c r="J194" s="156">
        <v>183</v>
      </c>
      <c r="K194" s="12" t="s">
        <v>173</v>
      </c>
      <c r="L194" s="449">
        <v>-0.25650150561182594</v>
      </c>
      <c r="M194" s="58"/>
      <c r="N194" s="58"/>
      <c r="O194" s="58"/>
      <c r="P194" s="58"/>
    </row>
    <row r="195" spans="2:16" ht="15.75" customHeight="1">
      <c r="B195" s="156">
        <v>187</v>
      </c>
      <c r="C195" s="12" t="s">
        <v>13</v>
      </c>
      <c r="D195" s="12" t="s">
        <v>0</v>
      </c>
      <c r="E195" s="12" t="s">
        <v>2</v>
      </c>
      <c r="F195" s="517" t="s">
        <v>171</v>
      </c>
      <c r="G195" s="517" t="s">
        <v>171</v>
      </c>
      <c r="H195" s="483">
        <v>-0.010954848260547712</v>
      </c>
      <c r="I195" s="258">
        <f t="shared" si="2"/>
        <v>0</v>
      </c>
      <c r="J195" s="156">
        <v>184</v>
      </c>
      <c r="K195" s="12" t="s">
        <v>173</v>
      </c>
      <c r="L195" s="433">
        <v>-0.25882598704825566</v>
      </c>
      <c r="M195" s="58"/>
      <c r="N195" s="58"/>
      <c r="O195" s="58"/>
      <c r="P195" s="58"/>
    </row>
    <row r="196" spans="2:16" ht="15.75" customHeight="1">
      <c r="B196" s="156">
        <v>188</v>
      </c>
      <c r="C196" s="12" t="s">
        <v>134</v>
      </c>
      <c r="D196" s="12" t="s">
        <v>7</v>
      </c>
      <c r="E196" s="12" t="s">
        <v>3</v>
      </c>
      <c r="F196" s="517" t="s">
        <v>171</v>
      </c>
      <c r="G196" s="517" t="s">
        <v>171</v>
      </c>
      <c r="H196" s="483">
        <v>-0.010954848260547712</v>
      </c>
      <c r="I196" s="258">
        <f t="shared" si="2"/>
        <v>0</v>
      </c>
      <c r="J196" s="156">
        <v>185</v>
      </c>
      <c r="K196" s="12" t="s">
        <v>173</v>
      </c>
      <c r="L196" s="433">
        <v>-0.260085273860282</v>
      </c>
      <c r="M196" s="58"/>
      <c r="N196" s="58"/>
      <c r="O196" s="58"/>
      <c r="P196" s="58"/>
    </row>
    <row r="197" spans="2:16" ht="15.75" customHeight="1">
      <c r="B197" s="156">
        <v>189</v>
      </c>
      <c r="C197" s="12" t="s">
        <v>12</v>
      </c>
      <c r="D197" s="12" t="s">
        <v>0</v>
      </c>
      <c r="E197" s="12" t="s">
        <v>2</v>
      </c>
      <c r="F197" s="517" t="s">
        <v>171</v>
      </c>
      <c r="G197" s="517" t="s">
        <v>171</v>
      </c>
      <c r="H197" s="483">
        <v>-0.010954848260547712</v>
      </c>
      <c r="I197" s="258">
        <f t="shared" si="2"/>
        <v>0</v>
      </c>
      <c r="J197" s="156">
        <v>186</v>
      </c>
      <c r="K197" s="12" t="s">
        <v>173</v>
      </c>
      <c r="L197" s="449">
        <v>-0.2680805614891669</v>
      </c>
      <c r="M197" s="58"/>
      <c r="N197" s="58"/>
      <c r="O197" s="58"/>
      <c r="P197" s="58"/>
    </row>
    <row r="198" spans="2:16" ht="15.75" customHeight="1">
      <c r="B198" s="156">
        <v>190</v>
      </c>
      <c r="C198" s="12" t="s">
        <v>135</v>
      </c>
      <c r="D198" s="12" t="s">
        <v>0</v>
      </c>
      <c r="E198" s="12" t="s">
        <v>2</v>
      </c>
      <c r="F198" s="517" t="s">
        <v>171</v>
      </c>
      <c r="G198" s="517" t="s">
        <v>171</v>
      </c>
      <c r="H198" s="483">
        <v>-0.010954848260547712</v>
      </c>
      <c r="I198" s="258">
        <f t="shared" si="2"/>
        <v>0</v>
      </c>
      <c r="J198" s="156">
        <v>187</v>
      </c>
      <c r="K198" s="12" t="s">
        <v>173</v>
      </c>
      <c r="L198" s="488">
        <v>-0.2915984724495363</v>
      </c>
      <c r="M198" s="58"/>
      <c r="N198" s="58"/>
      <c r="O198" s="58"/>
      <c r="P198" s="58"/>
    </row>
    <row r="199" spans="2:16" ht="15.75" customHeight="1">
      <c r="B199" s="156">
        <v>191</v>
      </c>
      <c r="C199" s="12" t="s">
        <v>8</v>
      </c>
      <c r="D199" s="12" t="s">
        <v>0</v>
      </c>
      <c r="E199" s="12" t="s">
        <v>1</v>
      </c>
      <c r="F199" s="517" t="s">
        <v>171</v>
      </c>
      <c r="G199" s="517" t="s">
        <v>171</v>
      </c>
      <c r="H199" s="483">
        <v>-0.010954848260547712</v>
      </c>
      <c r="I199" s="258">
        <f t="shared" si="2"/>
        <v>0</v>
      </c>
      <c r="J199" s="156">
        <v>188</v>
      </c>
      <c r="K199" s="12" t="s">
        <v>173</v>
      </c>
      <c r="L199" s="433">
        <v>-0.30170098478066254</v>
      </c>
      <c r="M199" s="58"/>
      <c r="N199" s="58"/>
      <c r="O199" s="58"/>
      <c r="P199" s="58"/>
    </row>
    <row r="200" spans="2:16" ht="15.75" customHeight="1">
      <c r="B200" s="156">
        <v>192</v>
      </c>
      <c r="C200" s="12" t="s">
        <v>20</v>
      </c>
      <c r="D200" s="12" t="s">
        <v>0</v>
      </c>
      <c r="E200" s="12" t="s">
        <v>3</v>
      </c>
      <c r="F200" s="517" t="s">
        <v>171</v>
      </c>
      <c r="G200" s="517" t="s">
        <v>171</v>
      </c>
      <c r="H200" s="483">
        <v>-0.010954848260547712</v>
      </c>
      <c r="I200" s="258">
        <f t="shared" si="2"/>
        <v>0</v>
      </c>
      <c r="J200" s="156">
        <v>189</v>
      </c>
      <c r="K200" s="12" t="s">
        <v>173</v>
      </c>
      <c r="L200" s="433">
        <v>-0.3125</v>
      </c>
      <c r="M200" s="58"/>
      <c r="N200" s="58"/>
      <c r="O200" s="58"/>
      <c r="P200" s="58"/>
    </row>
    <row r="201" spans="2:16" ht="15.75" customHeight="1">
      <c r="B201" s="156">
        <v>193</v>
      </c>
      <c r="C201" s="12" t="s">
        <v>133</v>
      </c>
      <c r="D201" s="12" t="s">
        <v>0</v>
      </c>
      <c r="E201" s="12" t="s">
        <v>1</v>
      </c>
      <c r="F201" s="517" t="s">
        <v>171</v>
      </c>
      <c r="G201" s="517" t="s">
        <v>171</v>
      </c>
      <c r="H201" s="483">
        <v>-0.010954848260547712</v>
      </c>
      <c r="I201" s="258">
        <f t="shared" si="2"/>
        <v>0</v>
      </c>
      <c r="J201" s="156">
        <v>190</v>
      </c>
      <c r="K201" s="12" t="s">
        <v>173</v>
      </c>
      <c r="L201" s="433">
        <v>-0.33287340462228354</v>
      </c>
      <c r="M201" s="58"/>
      <c r="N201" s="58"/>
      <c r="O201" s="58"/>
      <c r="P201" s="58"/>
    </row>
    <row r="202" spans="2:16" ht="15.75" customHeight="1">
      <c r="B202" s="156">
        <v>194</v>
      </c>
      <c r="C202" s="12" t="s">
        <v>10</v>
      </c>
      <c r="D202" s="12" t="s">
        <v>0</v>
      </c>
      <c r="E202" s="12" t="s">
        <v>3</v>
      </c>
      <c r="F202" s="517" t="s">
        <v>171</v>
      </c>
      <c r="G202" s="517" t="s">
        <v>171</v>
      </c>
      <c r="H202" s="483">
        <v>-0.010954848260547712</v>
      </c>
      <c r="I202" s="258">
        <f aca="true" t="shared" si="3" ref="I202:I210">IF(F202&gt;G202,1,0)</f>
        <v>0</v>
      </c>
      <c r="J202" s="156">
        <v>191</v>
      </c>
      <c r="K202" s="12" t="s">
        <v>173</v>
      </c>
      <c r="L202" s="449">
        <v>-0.381791483113069</v>
      </c>
      <c r="M202" s="58"/>
      <c r="N202" s="58"/>
      <c r="O202" s="58"/>
      <c r="P202" s="58"/>
    </row>
    <row r="203" spans="2:16" ht="15.75" customHeight="1">
      <c r="B203" s="156">
        <v>195</v>
      </c>
      <c r="C203" s="12" t="s">
        <v>9</v>
      </c>
      <c r="D203" s="12" t="s">
        <v>6</v>
      </c>
      <c r="E203" s="12" t="s">
        <v>4</v>
      </c>
      <c r="F203" s="517" t="s">
        <v>171</v>
      </c>
      <c r="G203" s="517" t="s">
        <v>171</v>
      </c>
      <c r="H203" s="483">
        <v>-0.010954848260547712</v>
      </c>
      <c r="I203" s="258">
        <f t="shared" si="3"/>
        <v>0</v>
      </c>
      <c r="J203" s="156">
        <v>192</v>
      </c>
      <c r="K203" s="12" t="s">
        <v>173</v>
      </c>
      <c r="L203" s="433">
        <v>-0.388268156424581</v>
      </c>
      <c r="M203" s="58"/>
      <c r="N203" s="58"/>
      <c r="O203" s="58"/>
      <c r="P203" s="58"/>
    </row>
    <row r="204" spans="2:16" ht="15.75" customHeight="1">
      <c r="B204" s="156">
        <v>196</v>
      </c>
      <c r="C204" s="12" t="s">
        <v>15</v>
      </c>
      <c r="D204" s="12" t="s">
        <v>5</v>
      </c>
      <c r="E204" s="12" t="s">
        <v>3</v>
      </c>
      <c r="F204" s="517" t="s">
        <v>171</v>
      </c>
      <c r="G204" s="517" t="s">
        <v>171</v>
      </c>
      <c r="H204" s="483">
        <v>-0.010954848260547712</v>
      </c>
      <c r="I204" s="258">
        <f t="shared" si="3"/>
        <v>0</v>
      </c>
      <c r="J204" s="156">
        <v>193</v>
      </c>
      <c r="K204" s="12" t="s">
        <v>173</v>
      </c>
      <c r="L204" s="433">
        <v>-0.39228791773778915</v>
      </c>
      <c r="M204" s="58"/>
      <c r="N204" s="58"/>
      <c r="O204" s="58"/>
      <c r="P204" s="58"/>
    </row>
    <row r="205" spans="2:16" ht="15.75" customHeight="1">
      <c r="B205" s="156">
        <v>197</v>
      </c>
      <c r="C205" s="12" t="s">
        <v>13</v>
      </c>
      <c r="D205" s="12" t="s">
        <v>0</v>
      </c>
      <c r="E205" s="12" t="s">
        <v>2</v>
      </c>
      <c r="F205" s="517" t="s">
        <v>171</v>
      </c>
      <c r="G205" s="517" t="s">
        <v>171</v>
      </c>
      <c r="H205" s="483">
        <v>-0.010954848260547712</v>
      </c>
      <c r="I205" s="258">
        <f t="shared" si="3"/>
        <v>0</v>
      </c>
      <c r="J205" s="156">
        <v>194</v>
      </c>
      <c r="K205" s="12" t="s">
        <v>173</v>
      </c>
      <c r="L205" s="433">
        <v>-0.4015151515151515</v>
      </c>
      <c r="M205" s="58"/>
      <c r="N205" s="58"/>
      <c r="O205" s="58"/>
      <c r="P205" s="58"/>
    </row>
    <row r="206" spans="2:16" ht="15.75" customHeight="1">
      <c r="B206" s="156">
        <v>198</v>
      </c>
      <c r="C206" s="12" t="s">
        <v>134</v>
      </c>
      <c r="D206" s="12" t="s">
        <v>7</v>
      </c>
      <c r="E206" s="12" t="s">
        <v>3</v>
      </c>
      <c r="F206" s="517" t="s">
        <v>171</v>
      </c>
      <c r="G206" s="517" t="s">
        <v>171</v>
      </c>
      <c r="H206" s="483">
        <v>-0.010954848260547712</v>
      </c>
      <c r="I206" s="258">
        <f t="shared" si="3"/>
        <v>0</v>
      </c>
      <c r="J206" s="156">
        <v>195</v>
      </c>
      <c r="K206" s="12" t="s">
        <v>173</v>
      </c>
      <c r="L206" s="433">
        <v>-0.42899328859060404</v>
      </c>
      <c r="M206" s="58"/>
      <c r="N206" s="58"/>
      <c r="O206" s="58"/>
      <c r="P206" s="58"/>
    </row>
    <row r="207" spans="2:16" ht="15.75" customHeight="1">
      <c r="B207" s="156">
        <v>199</v>
      </c>
      <c r="C207" s="12" t="s">
        <v>12</v>
      </c>
      <c r="D207" s="12" t="s">
        <v>0</v>
      </c>
      <c r="E207" s="12" t="s">
        <v>2</v>
      </c>
      <c r="F207" s="517" t="s">
        <v>171</v>
      </c>
      <c r="G207" s="517" t="s">
        <v>171</v>
      </c>
      <c r="H207" s="483">
        <v>-0.010954848260547712</v>
      </c>
      <c r="I207" s="258">
        <f t="shared" si="3"/>
        <v>0</v>
      </c>
      <c r="J207" s="156">
        <v>196</v>
      </c>
      <c r="K207" s="12" t="s">
        <v>173</v>
      </c>
      <c r="L207" s="433">
        <v>-0.4319852941176471</v>
      </c>
      <c r="M207" s="58"/>
      <c r="N207" s="58"/>
      <c r="O207" s="58"/>
      <c r="P207" s="58"/>
    </row>
    <row r="208" spans="2:16" ht="15.75" customHeight="1" thickBot="1">
      <c r="B208" s="144">
        <v>200</v>
      </c>
      <c r="C208" s="187" t="s">
        <v>135</v>
      </c>
      <c r="D208" s="187" t="s">
        <v>0</v>
      </c>
      <c r="E208" s="187" t="s">
        <v>2</v>
      </c>
      <c r="F208" s="518" t="s">
        <v>171</v>
      </c>
      <c r="G208" s="518" t="s">
        <v>171</v>
      </c>
      <c r="H208" s="485">
        <v>-0.010954848260547712</v>
      </c>
      <c r="I208" s="258">
        <f t="shared" si="3"/>
        <v>0</v>
      </c>
      <c r="J208" s="156">
        <v>197</v>
      </c>
      <c r="K208" s="12" t="s">
        <v>173</v>
      </c>
      <c r="L208" s="449">
        <v>-0.4677769411347832</v>
      </c>
      <c r="M208" s="58"/>
      <c r="N208" s="58"/>
      <c r="O208" s="58"/>
      <c r="P208" s="58"/>
    </row>
    <row r="209" spans="2:16" ht="15.75" customHeight="1">
      <c r="B209" s="58"/>
      <c r="C209" s="34"/>
      <c r="D209" s="34"/>
      <c r="E209" s="34"/>
      <c r="F209" s="52"/>
      <c r="G209" s="290"/>
      <c r="H209" s="101"/>
      <c r="I209" s="258"/>
      <c r="J209" s="156">
        <v>198</v>
      </c>
      <c r="K209" s="12" t="s">
        <v>173</v>
      </c>
      <c r="L209" s="449">
        <v>-0.46823754179270816</v>
      </c>
      <c r="M209" s="58"/>
      <c r="N209" s="58"/>
      <c r="O209" s="58"/>
      <c r="P209" s="58"/>
    </row>
    <row r="210" spans="2:16" ht="15.75" customHeight="1">
      <c r="B210" s="58"/>
      <c r="C210" s="45" t="s">
        <v>45</v>
      </c>
      <c r="D210" s="58"/>
      <c r="E210" s="58"/>
      <c r="F210" s="63" t="s">
        <v>172</v>
      </c>
      <c r="G210" s="63" t="s">
        <v>172</v>
      </c>
      <c r="H210" s="275">
        <v>-0.010954848260547712</v>
      </c>
      <c r="I210" s="261">
        <f t="shared" si="3"/>
        <v>0</v>
      </c>
      <c r="J210" s="156">
        <v>199</v>
      </c>
      <c r="K210" s="12" t="s">
        <v>173</v>
      </c>
      <c r="L210" s="433">
        <v>-0.49525566684238276</v>
      </c>
      <c r="M210" s="58"/>
      <c r="N210" s="58"/>
      <c r="O210" s="58"/>
      <c r="P210" s="58"/>
    </row>
    <row r="211" spans="2:16" ht="15.75" customHeight="1" thickBot="1">
      <c r="B211" s="58"/>
      <c r="C211" s="58"/>
      <c r="D211" s="58"/>
      <c r="E211" s="58"/>
      <c r="F211" s="58"/>
      <c r="G211" s="58"/>
      <c r="H211" s="58"/>
      <c r="I211" s="58"/>
      <c r="J211" s="144">
        <v>200</v>
      </c>
      <c r="K211" s="187" t="s">
        <v>173</v>
      </c>
      <c r="L211" s="434">
        <v>-0.5518292682926829</v>
      </c>
      <c r="M211" s="58"/>
      <c r="N211" s="58"/>
      <c r="O211" s="58"/>
      <c r="P211" s="58"/>
    </row>
    <row r="212" spans="2:16" ht="15.75" customHeight="1">
      <c r="B212" s="50" t="s">
        <v>46</v>
      </c>
      <c r="C212" s="50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</row>
    <row r="213" spans="2:16" ht="15.75" customHeight="1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</row>
    <row r="214" spans="2:16" ht="15.75" customHeight="1">
      <c r="B214" s="50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</row>
    <row r="215" spans="2:16" ht="15.75" customHeight="1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</row>
    <row r="216" spans="10:12" ht="15.75" customHeight="1">
      <c r="J216" s="58"/>
      <c r="K216" s="58"/>
      <c r="L216" s="58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" customHeight="1">
      <c r="N234" s="291">
        <v>2777447</v>
      </c>
    </row>
  </sheetData>
  <sheetProtection/>
  <mergeCells count="3">
    <mergeCell ref="J5:L7"/>
    <mergeCell ref="B1:C4"/>
    <mergeCell ref="B5:H7"/>
  </mergeCells>
  <conditionalFormatting sqref="I9:I210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N14:O14 N17:O19 N22:O22 N25:O25 N28:O28 N31:O31 N34:O36 N39:O39 N42:O42 N45:O45 N48:O48" formulaRange="1"/>
  </ignoredErrors>
  <drawing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V22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189" customWidth="1"/>
    <col min="3" max="3" width="27.7109375" style="189" customWidth="1"/>
    <col min="4" max="8" width="8.7109375" style="189" customWidth="1"/>
    <col min="9" max="9" width="4.28125" style="358" customWidth="1"/>
    <col min="10" max="10" width="4.28125" style="189" customWidth="1"/>
    <col min="11" max="11" width="26.7109375" style="189" customWidth="1"/>
    <col min="12" max="12" width="8.7109375" style="189" customWidth="1"/>
    <col min="13" max="14" width="4.28125" style="189" customWidth="1"/>
    <col min="15" max="15" width="26.7109375" style="189" customWidth="1"/>
    <col min="16" max="16" width="8.7109375" style="189" customWidth="1"/>
    <col min="17" max="17" width="9.140625" style="189" customWidth="1"/>
    <col min="18" max="18" width="8.00390625" style="189" customWidth="1"/>
    <col min="19" max="16384" width="9.140625" style="189" customWidth="1"/>
  </cols>
  <sheetData>
    <row r="1" spans="2:17" s="30" customFormat="1" ht="15.75" customHeight="1">
      <c r="B1" s="542" t="s">
        <v>36</v>
      </c>
      <c r="C1" s="542"/>
      <c r="I1" s="54"/>
      <c r="N1" s="31"/>
      <c r="O1" s="31"/>
      <c r="P1" s="31"/>
      <c r="Q1" s="31"/>
    </row>
    <row r="2" spans="2:16" s="30" customFormat="1" ht="15.75" customHeight="1">
      <c r="B2" s="542"/>
      <c r="C2" s="542"/>
      <c r="I2" s="54"/>
      <c r="N2" s="32"/>
      <c r="O2" s="31"/>
      <c r="P2" s="31"/>
    </row>
    <row r="3" spans="2:16" s="30" customFormat="1" ht="15.75" customHeight="1">
      <c r="B3" s="542"/>
      <c r="C3" s="542"/>
      <c r="I3" s="54"/>
      <c r="N3" s="32"/>
      <c r="O3" s="31"/>
      <c r="P3" s="31"/>
    </row>
    <row r="4" spans="2:16" s="30" customFormat="1" ht="15.75" customHeight="1" thickBot="1">
      <c r="B4" s="542"/>
      <c r="C4" s="542"/>
      <c r="I4" s="67"/>
      <c r="N4" s="32"/>
      <c r="O4" s="31"/>
      <c r="P4" s="31"/>
    </row>
    <row r="5" spans="2:16" ht="15.75" customHeight="1">
      <c r="B5" s="557" t="s">
        <v>71</v>
      </c>
      <c r="C5" s="558"/>
      <c r="D5" s="558"/>
      <c r="E5" s="558"/>
      <c r="F5" s="559"/>
      <c r="G5" s="557" t="s">
        <v>38</v>
      </c>
      <c r="H5" s="559"/>
      <c r="I5" s="296"/>
      <c r="J5" s="557" t="s">
        <v>72</v>
      </c>
      <c r="K5" s="558"/>
      <c r="L5" s="559"/>
      <c r="N5" s="557" t="s">
        <v>162</v>
      </c>
      <c r="O5" s="558"/>
      <c r="P5" s="559"/>
    </row>
    <row r="6" spans="2:16" ht="15.75" customHeight="1">
      <c r="B6" s="560"/>
      <c r="C6" s="561"/>
      <c r="D6" s="561"/>
      <c r="E6" s="561"/>
      <c r="F6" s="562"/>
      <c r="G6" s="560"/>
      <c r="H6" s="562"/>
      <c r="I6" s="296"/>
      <c r="J6" s="560"/>
      <c r="K6" s="561"/>
      <c r="L6" s="562"/>
      <c r="N6" s="560"/>
      <c r="O6" s="561"/>
      <c r="P6" s="562"/>
    </row>
    <row r="7" spans="2:16" ht="15.75" customHeight="1" thickBot="1">
      <c r="B7" s="563"/>
      <c r="C7" s="564"/>
      <c r="D7" s="564"/>
      <c r="E7" s="564"/>
      <c r="F7" s="565"/>
      <c r="G7" s="563"/>
      <c r="H7" s="565"/>
      <c r="I7" s="296"/>
      <c r="J7" s="563"/>
      <c r="K7" s="564"/>
      <c r="L7" s="565"/>
      <c r="N7" s="563"/>
      <c r="O7" s="564"/>
      <c r="P7" s="565"/>
    </row>
    <row r="8" spans="2:16" ht="15.75" customHeight="1" thickBot="1">
      <c r="B8" s="428" t="s">
        <v>16</v>
      </c>
      <c r="C8" s="430" t="s">
        <v>43</v>
      </c>
      <c r="D8" s="405" t="s">
        <v>103</v>
      </c>
      <c r="E8" s="405" t="s">
        <v>102</v>
      </c>
      <c r="F8" s="406" t="s">
        <v>17</v>
      </c>
      <c r="G8" s="407">
        <v>2014</v>
      </c>
      <c r="H8" s="408">
        <v>2013</v>
      </c>
      <c r="I8" s="297"/>
      <c r="J8" s="427" t="s">
        <v>16</v>
      </c>
      <c r="K8" s="429" t="s">
        <v>44</v>
      </c>
      <c r="L8" s="272" t="s">
        <v>17</v>
      </c>
      <c r="M8" s="298"/>
      <c r="N8" s="427" t="s">
        <v>16</v>
      </c>
      <c r="O8" s="429" t="s">
        <v>44</v>
      </c>
      <c r="P8" s="299" t="s">
        <v>17</v>
      </c>
    </row>
    <row r="9" spans="2:16" ht="15.75" customHeight="1">
      <c r="B9" s="492">
        <v>1</v>
      </c>
      <c r="C9" s="474" t="s">
        <v>173</v>
      </c>
      <c r="D9" s="517" t="s">
        <v>171</v>
      </c>
      <c r="E9" s="517" t="s">
        <v>171</v>
      </c>
      <c r="F9" s="409">
        <v>0.3624364921581622</v>
      </c>
      <c r="G9" s="410">
        <v>0.212015743700801</v>
      </c>
      <c r="H9" s="493">
        <v>0.1843090953505415</v>
      </c>
      <c r="I9" s="402">
        <f>IF(G9&gt;H9,1,0)</f>
        <v>1</v>
      </c>
      <c r="J9" s="300">
        <v>1</v>
      </c>
      <c r="K9" s="304" t="s">
        <v>173</v>
      </c>
      <c r="L9" s="303">
        <v>0.36959593105397004</v>
      </c>
      <c r="M9" s="298"/>
      <c r="N9" s="305">
        <v>1</v>
      </c>
      <c r="O9" s="310" t="s">
        <v>173</v>
      </c>
      <c r="P9" s="314">
        <v>0.27991931869116987</v>
      </c>
    </row>
    <row r="10" spans="2:16" ht="15.75" customHeight="1">
      <c r="B10" s="492">
        <v>2</v>
      </c>
      <c r="C10" s="474" t="s">
        <v>173</v>
      </c>
      <c r="D10" s="517" t="s">
        <v>171</v>
      </c>
      <c r="E10" s="517" t="s">
        <v>171</v>
      </c>
      <c r="F10" s="409">
        <v>0.2415730337078652</v>
      </c>
      <c r="G10" s="410">
        <v>0.2531500572737686</v>
      </c>
      <c r="H10" s="493">
        <v>0.20721769499417927</v>
      </c>
      <c r="I10" s="402">
        <f aca="true" t="shared" si="0" ref="I10:I73">IF(G10&gt;H10,1,0)</f>
        <v>1</v>
      </c>
      <c r="J10" s="305">
        <v>2</v>
      </c>
      <c r="K10" s="309" t="s">
        <v>173</v>
      </c>
      <c r="L10" s="308">
        <v>0.2901504124211548</v>
      </c>
      <c r="M10" s="298"/>
      <c r="N10" s="305">
        <v>2</v>
      </c>
      <c r="O10" s="310" t="s">
        <v>173</v>
      </c>
      <c r="P10" s="314">
        <v>0.27573604060913703</v>
      </c>
    </row>
    <row r="11" spans="2:16" ht="15.75" customHeight="1">
      <c r="B11" s="492">
        <v>3</v>
      </c>
      <c r="C11" s="474" t="s">
        <v>173</v>
      </c>
      <c r="D11" s="517" t="s">
        <v>171</v>
      </c>
      <c r="E11" s="517" t="s">
        <v>171</v>
      </c>
      <c r="F11" s="409">
        <v>0.21294615849969745</v>
      </c>
      <c r="G11" s="410">
        <v>0.16155581646982986</v>
      </c>
      <c r="H11" s="493">
        <v>0.12557109835371744</v>
      </c>
      <c r="I11" s="402">
        <f t="shared" si="0"/>
        <v>1</v>
      </c>
      <c r="J11" s="305">
        <v>3</v>
      </c>
      <c r="K11" s="309" t="s">
        <v>173</v>
      </c>
      <c r="L11" s="308">
        <v>0.2531500572737686</v>
      </c>
      <c r="M11" s="298"/>
      <c r="N11" s="305">
        <v>3</v>
      </c>
      <c r="O11" s="310" t="s">
        <v>173</v>
      </c>
      <c r="P11" s="314">
        <v>0.24</v>
      </c>
    </row>
    <row r="12" spans="2:16" ht="15.75" customHeight="1">
      <c r="B12" s="492">
        <v>4</v>
      </c>
      <c r="C12" s="474" t="s">
        <v>173</v>
      </c>
      <c r="D12" s="517" t="s">
        <v>171</v>
      </c>
      <c r="E12" s="517" t="s">
        <v>171</v>
      </c>
      <c r="F12" s="409">
        <v>0.47806247806247804</v>
      </c>
      <c r="G12" s="410">
        <v>0.1642718749593644</v>
      </c>
      <c r="H12" s="493">
        <v>0.12836224374859204</v>
      </c>
      <c r="I12" s="402">
        <f t="shared" si="0"/>
        <v>1</v>
      </c>
      <c r="J12" s="305">
        <v>4</v>
      </c>
      <c r="K12" s="309" t="s">
        <v>173</v>
      </c>
      <c r="L12" s="308">
        <v>0.2512420156139106</v>
      </c>
      <c r="M12" s="298"/>
      <c r="N12" s="305">
        <v>4</v>
      </c>
      <c r="O12" s="310" t="s">
        <v>173</v>
      </c>
      <c r="P12" s="314">
        <v>0.23800000000000002</v>
      </c>
    </row>
    <row r="13" spans="2:16" ht="15.75" customHeight="1">
      <c r="B13" s="492">
        <v>5</v>
      </c>
      <c r="C13" s="474" t="s">
        <v>173</v>
      </c>
      <c r="D13" s="517" t="s">
        <v>171</v>
      </c>
      <c r="E13" s="517" t="s">
        <v>171</v>
      </c>
      <c r="F13" s="409">
        <v>0.4388632872503839</v>
      </c>
      <c r="G13" s="410">
        <v>0.20776311411777754</v>
      </c>
      <c r="H13" s="493">
        <v>0.19177517233252814</v>
      </c>
      <c r="I13" s="402">
        <f t="shared" si="0"/>
        <v>1</v>
      </c>
      <c r="J13" s="305">
        <v>5</v>
      </c>
      <c r="K13" s="309" t="s">
        <v>173</v>
      </c>
      <c r="L13" s="308">
        <v>0.2346368715083799</v>
      </c>
      <c r="M13" s="298"/>
      <c r="N13" s="305">
        <v>5</v>
      </c>
      <c r="O13" s="310" t="s">
        <v>173</v>
      </c>
      <c r="P13" s="314">
        <v>0.23410812893283678</v>
      </c>
    </row>
    <row r="14" spans="2:16" ht="15.75" customHeight="1">
      <c r="B14" s="492">
        <v>6</v>
      </c>
      <c r="C14" s="474" t="s">
        <v>173</v>
      </c>
      <c r="D14" s="517" t="s">
        <v>171</v>
      </c>
      <c r="E14" s="517" t="s">
        <v>171</v>
      </c>
      <c r="F14" s="409">
        <v>1.116651418115279</v>
      </c>
      <c r="G14" s="410">
        <v>0.13450385895553843</v>
      </c>
      <c r="H14" s="493">
        <v>0.06969218752490715</v>
      </c>
      <c r="I14" s="402">
        <f t="shared" si="0"/>
        <v>1</v>
      </c>
      <c r="J14" s="305">
        <v>6</v>
      </c>
      <c r="K14" s="309" t="s">
        <v>173</v>
      </c>
      <c r="L14" s="308">
        <v>0.23369677021189056</v>
      </c>
      <c r="M14" s="298"/>
      <c r="N14" s="305">
        <v>6</v>
      </c>
      <c r="O14" s="310" t="s">
        <v>173</v>
      </c>
      <c r="P14" s="314">
        <v>0.22649955237242614</v>
      </c>
    </row>
    <row r="15" spans="2:16" ht="15.75" customHeight="1">
      <c r="B15" s="492">
        <v>7</v>
      </c>
      <c r="C15" s="474" t="s">
        <v>173</v>
      </c>
      <c r="D15" s="517" t="s">
        <v>171</v>
      </c>
      <c r="E15" s="517" t="s">
        <v>171</v>
      </c>
      <c r="F15" s="409">
        <v>0.03295057413879188</v>
      </c>
      <c r="G15" s="410">
        <v>0.2016864063946971</v>
      </c>
      <c r="H15" s="493">
        <v>0.20200695880187586</v>
      </c>
      <c r="I15" s="402">
        <f t="shared" si="0"/>
        <v>0</v>
      </c>
      <c r="J15" s="305">
        <v>7</v>
      </c>
      <c r="K15" s="309" t="s">
        <v>173</v>
      </c>
      <c r="L15" s="308">
        <v>0.23271146427131917</v>
      </c>
      <c r="M15" s="298"/>
      <c r="N15" s="305">
        <v>7</v>
      </c>
      <c r="O15" s="310" t="s">
        <v>173</v>
      </c>
      <c r="P15" s="314">
        <v>0.21933573478234325</v>
      </c>
    </row>
    <row r="16" spans="2:16" ht="15.75" customHeight="1">
      <c r="B16" s="492">
        <v>8</v>
      </c>
      <c r="C16" s="474" t="s">
        <v>173</v>
      </c>
      <c r="D16" s="517" t="s">
        <v>171</v>
      </c>
      <c r="E16" s="517" t="s">
        <v>171</v>
      </c>
      <c r="F16" s="409">
        <v>0.3068714632174616</v>
      </c>
      <c r="G16" s="410">
        <v>0.23271146427131917</v>
      </c>
      <c r="H16" s="493">
        <v>0.14743391099139472</v>
      </c>
      <c r="I16" s="402">
        <f t="shared" si="0"/>
        <v>1</v>
      </c>
      <c r="J16" s="305">
        <v>8</v>
      </c>
      <c r="K16" s="309" t="s">
        <v>173</v>
      </c>
      <c r="L16" s="308">
        <v>0.23114139020537125</v>
      </c>
      <c r="M16" s="298"/>
      <c r="N16" s="305">
        <v>8</v>
      </c>
      <c r="O16" s="310" t="s">
        <v>173</v>
      </c>
      <c r="P16" s="314">
        <v>0.2177759629780863</v>
      </c>
    </row>
    <row r="17" spans="2:16" ht="15.75" customHeight="1">
      <c r="B17" s="492">
        <v>9</v>
      </c>
      <c r="C17" s="474" t="s">
        <v>173</v>
      </c>
      <c r="D17" s="517" t="s">
        <v>171</v>
      </c>
      <c r="E17" s="517" t="s">
        <v>171</v>
      </c>
      <c r="F17" s="409">
        <v>0.16510042380689138</v>
      </c>
      <c r="G17" s="410">
        <v>0.17519603225180794</v>
      </c>
      <c r="H17" s="493">
        <v>0.15447455311397018</v>
      </c>
      <c r="I17" s="402">
        <f t="shared" si="0"/>
        <v>1</v>
      </c>
      <c r="J17" s="305">
        <v>9</v>
      </c>
      <c r="K17" s="309" t="s">
        <v>173</v>
      </c>
      <c r="L17" s="308">
        <v>0.22839090143218196</v>
      </c>
      <c r="M17" s="298"/>
      <c r="N17" s="305">
        <v>9</v>
      </c>
      <c r="O17" s="310" t="s">
        <v>173</v>
      </c>
      <c r="P17" s="314">
        <v>0.21704697986577182</v>
      </c>
    </row>
    <row r="18" spans="2:16" ht="15.75" customHeight="1">
      <c r="B18" s="492">
        <v>10</v>
      </c>
      <c r="C18" s="474" t="s">
        <v>173</v>
      </c>
      <c r="D18" s="517" t="s">
        <v>171</v>
      </c>
      <c r="E18" s="517" t="s">
        <v>171</v>
      </c>
      <c r="F18" s="409">
        <v>0.4518034825870647</v>
      </c>
      <c r="G18" s="410">
        <v>0.16112779100666044</v>
      </c>
      <c r="H18" s="493">
        <v>0.1274218471413289</v>
      </c>
      <c r="I18" s="402">
        <f t="shared" si="0"/>
        <v>1</v>
      </c>
      <c r="J18" s="305">
        <v>10</v>
      </c>
      <c r="K18" s="309" t="s">
        <v>173</v>
      </c>
      <c r="L18" s="308">
        <v>0.22619874913134122</v>
      </c>
      <c r="M18" s="298"/>
      <c r="N18" s="305">
        <v>10</v>
      </c>
      <c r="O18" s="310" t="s">
        <v>173</v>
      </c>
      <c r="P18" s="314">
        <v>0.21192842942345924</v>
      </c>
    </row>
    <row r="19" spans="2:16" ht="15.75" customHeight="1">
      <c r="B19" s="492">
        <v>11</v>
      </c>
      <c r="C19" s="474" t="s">
        <v>173</v>
      </c>
      <c r="D19" s="517" t="s">
        <v>171</v>
      </c>
      <c r="E19" s="517" t="s">
        <v>171</v>
      </c>
      <c r="F19" s="409">
        <v>0.850412821758135</v>
      </c>
      <c r="G19" s="410">
        <v>0.10852536531176118</v>
      </c>
      <c r="H19" s="493">
        <v>0.05772681395088034</v>
      </c>
      <c r="I19" s="402">
        <f t="shared" si="0"/>
        <v>1</v>
      </c>
      <c r="J19" s="305">
        <v>11</v>
      </c>
      <c r="K19" s="309" t="s">
        <v>173</v>
      </c>
      <c r="L19" s="308">
        <v>0.21856885868478912</v>
      </c>
      <c r="M19" s="298"/>
      <c r="N19" s="305">
        <v>11</v>
      </c>
      <c r="O19" s="310" t="s">
        <v>173</v>
      </c>
      <c r="P19" s="314">
        <v>0.19311179697468728</v>
      </c>
    </row>
    <row r="20" spans="2:16" ht="15.75" customHeight="1">
      <c r="B20" s="492">
        <v>12</v>
      </c>
      <c r="C20" s="474" t="s">
        <v>173</v>
      </c>
      <c r="D20" s="517" t="s">
        <v>171</v>
      </c>
      <c r="E20" s="517" t="s">
        <v>171</v>
      </c>
      <c r="F20" s="409">
        <v>0.055695493982647726</v>
      </c>
      <c r="G20" s="410">
        <v>0.13925499317015544</v>
      </c>
      <c r="H20" s="493">
        <v>0.12144799456152278</v>
      </c>
      <c r="I20" s="402">
        <f t="shared" si="0"/>
        <v>1</v>
      </c>
      <c r="J20" s="305">
        <v>12</v>
      </c>
      <c r="K20" s="309" t="s">
        <v>173</v>
      </c>
      <c r="L20" s="308">
        <v>0.212015743700801</v>
      </c>
      <c r="M20" s="298"/>
      <c r="N20" s="305">
        <v>12</v>
      </c>
      <c r="O20" s="310" t="s">
        <v>173</v>
      </c>
      <c r="P20" s="314">
        <v>0.1858902575587906</v>
      </c>
    </row>
    <row r="21" spans="2:16" ht="15.75" customHeight="1">
      <c r="B21" s="492">
        <v>13</v>
      </c>
      <c r="C21" s="474" t="s">
        <v>173</v>
      </c>
      <c r="D21" s="517" t="s">
        <v>171</v>
      </c>
      <c r="E21" s="517" t="s">
        <v>171</v>
      </c>
      <c r="F21" s="409">
        <v>1.6259814418272662</v>
      </c>
      <c r="G21" s="410">
        <v>0.09256743156199677</v>
      </c>
      <c r="H21" s="493">
        <v>0.0366293662413721</v>
      </c>
      <c r="I21" s="402">
        <f t="shared" si="0"/>
        <v>1</v>
      </c>
      <c r="J21" s="305">
        <v>13</v>
      </c>
      <c r="K21" s="309" t="s">
        <v>173</v>
      </c>
      <c r="L21" s="308">
        <v>0.20776311411777754</v>
      </c>
      <c r="M21" s="298"/>
      <c r="N21" s="305">
        <v>13</v>
      </c>
      <c r="O21" s="310" t="s">
        <v>173</v>
      </c>
      <c r="P21" s="314">
        <v>0.17969306967843607</v>
      </c>
    </row>
    <row r="22" spans="2:16" ht="15.75" customHeight="1">
      <c r="B22" s="492">
        <v>14</v>
      </c>
      <c r="C22" s="474" t="s">
        <v>173</v>
      </c>
      <c r="D22" s="517" t="s">
        <v>171</v>
      </c>
      <c r="E22" s="517" t="s">
        <v>171</v>
      </c>
      <c r="F22" s="409">
        <v>0.6611053180396247</v>
      </c>
      <c r="G22" s="410">
        <v>0.2512420156139106</v>
      </c>
      <c r="H22" s="493">
        <v>0.13657077755625177</v>
      </c>
      <c r="I22" s="402">
        <f t="shared" si="0"/>
        <v>1</v>
      </c>
      <c r="J22" s="305">
        <v>14</v>
      </c>
      <c r="K22" s="309" t="s">
        <v>173</v>
      </c>
      <c r="L22" s="308">
        <v>0.20597369986123043</v>
      </c>
      <c r="M22" s="298"/>
      <c r="N22" s="305">
        <v>14</v>
      </c>
      <c r="O22" s="310" t="s">
        <v>173</v>
      </c>
      <c r="P22" s="314">
        <v>0.16942148760330578</v>
      </c>
    </row>
    <row r="23" spans="2:16" ht="15.75" customHeight="1">
      <c r="B23" s="492">
        <v>15</v>
      </c>
      <c r="C23" s="474" t="s">
        <v>173</v>
      </c>
      <c r="D23" s="517" t="s">
        <v>171</v>
      </c>
      <c r="E23" s="517" t="s">
        <v>171</v>
      </c>
      <c r="F23" s="409">
        <v>1.848401826484018</v>
      </c>
      <c r="G23" s="410">
        <v>0.09533852972642519</v>
      </c>
      <c r="H23" s="493">
        <v>0.04634920634920635</v>
      </c>
      <c r="I23" s="402">
        <f t="shared" si="0"/>
        <v>1</v>
      </c>
      <c r="J23" s="305">
        <v>15</v>
      </c>
      <c r="K23" s="309" t="s">
        <v>173</v>
      </c>
      <c r="L23" s="308">
        <v>0.2016864063946971</v>
      </c>
      <c r="M23" s="298"/>
      <c r="N23" s="305">
        <v>15</v>
      </c>
      <c r="O23" s="310" t="s">
        <v>173</v>
      </c>
      <c r="P23" s="314">
        <v>0.16699999999999998</v>
      </c>
    </row>
    <row r="24" spans="2:16" ht="15.75" customHeight="1">
      <c r="B24" s="492">
        <v>16</v>
      </c>
      <c r="C24" s="474" t="s">
        <v>173</v>
      </c>
      <c r="D24" s="517" t="s">
        <v>171</v>
      </c>
      <c r="E24" s="517" t="s">
        <v>171</v>
      </c>
      <c r="F24" s="409">
        <v>-0.19850861403959885</v>
      </c>
      <c r="G24" s="410">
        <v>0.20597369986123043</v>
      </c>
      <c r="H24" s="493">
        <v>0.14694324794075417</v>
      </c>
      <c r="I24" s="402">
        <f t="shared" si="0"/>
        <v>1</v>
      </c>
      <c r="J24" s="305">
        <v>16</v>
      </c>
      <c r="K24" s="309" t="s">
        <v>173</v>
      </c>
      <c r="L24" s="308">
        <v>0.1889562719438238</v>
      </c>
      <c r="M24" s="298"/>
      <c r="N24" s="305">
        <v>16</v>
      </c>
      <c r="O24" s="310" t="s">
        <v>173</v>
      </c>
      <c r="P24" s="314">
        <v>0.15838323353293413</v>
      </c>
    </row>
    <row r="25" spans="2:16" ht="15.75" customHeight="1">
      <c r="B25" s="492">
        <v>17</v>
      </c>
      <c r="C25" s="474" t="s">
        <v>173</v>
      </c>
      <c r="D25" s="517" t="s">
        <v>171</v>
      </c>
      <c r="E25" s="517" t="s">
        <v>171</v>
      </c>
      <c r="F25" s="409">
        <v>0.19394435351882167</v>
      </c>
      <c r="G25" s="410">
        <v>0.14799411675204138</v>
      </c>
      <c r="H25" s="493">
        <v>0.13125671321160043</v>
      </c>
      <c r="I25" s="402">
        <f t="shared" si="0"/>
        <v>1</v>
      </c>
      <c r="J25" s="305">
        <v>17</v>
      </c>
      <c r="K25" s="309" t="s">
        <v>173</v>
      </c>
      <c r="L25" s="308">
        <v>0.18641276376737004</v>
      </c>
      <c r="M25" s="298"/>
      <c r="N25" s="305">
        <v>17</v>
      </c>
      <c r="O25" s="310" t="s">
        <v>173</v>
      </c>
      <c r="P25" s="314">
        <v>0.15269513475673785</v>
      </c>
    </row>
    <row r="26" spans="2:16" ht="15.75" customHeight="1">
      <c r="B26" s="492">
        <v>18</v>
      </c>
      <c r="C26" s="474" t="s">
        <v>173</v>
      </c>
      <c r="D26" s="517" t="s">
        <v>171</v>
      </c>
      <c r="E26" s="517" t="s">
        <v>171</v>
      </c>
      <c r="F26" s="409">
        <v>0.1906761864762705</v>
      </c>
      <c r="G26" s="410">
        <v>0.18388791593695272</v>
      </c>
      <c r="H26" s="493">
        <v>0.14580526638089406</v>
      </c>
      <c r="I26" s="402">
        <f t="shared" si="0"/>
        <v>1</v>
      </c>
      <c r="J26" s="305">
        <v>18</v>
      </c>
      <c r="K26" s="309" t="s">
        <v>173</v>
      </c>
      <c r="L26" s="308">
        <v>0.18388791593695272</v>
      </c>
      <c r="M26" s="298"/>
      <c r="N26" s="305">
        <v>18</v>
      </c>
      <c r="O26" s="310" t="s">
        <v>173</v>
      </c>
      <c r="P26" s="314">
        <v>0.14966547378248016</v>
      </c>
    </row>
    <row r="27" spans="2:16" ht="15.75" customHeight="1">
      <c r="B27" s="492">
        <v>19</v>
      </c>
      <c r="C27" s="474" t="s">
        <v>173</v>
      </c>
      <c r="D27" s="517" t="s">
        <v>171</v>
      </c>
      <c r="E27" s="517" t="s">
        <v>171</v>
      </c>
      <c r="F27" s="409">
        <v>-0.09677419354838712</v>
      </c>
      <c r="G27" s="410">
        <v>0.15086206896551724</v>
      </c>
      <c r="H27" s="493">
        <v>0.15955530392711925</v>
      </c>
      <c r="I27" s="402">
        <f t="shared" si="0"/>
        <v>0</v>
      </c>
      <c r="J27" s="305">
        <v>19</v>
      </c>
      <c r="K27" s="309" t="s">
        <v>173</v>
      </c>
      <c r="L27" s="308">
        <v>0.18078175895765472</v>
      </c>
      <c r="M27" s="298"/>
      <c r="N27" s="305">
        <v>19</v>
      </c>
      <c r="O27" s="310" t="s">
        <v>173</v>
      </c>
      <c r="P27" s="314">
        <v>0.14618704552706266</v>
      </c>
    </row>
    <row r="28" spans="2:16" ht="15.75" customHeight="1">
      <c r="B28" s="492">
        <v>20</v>
      </c>
      <c r="C28" s="474" t="s">
        <v>173</v>
      </c>
      <c r="D28" s="517" t="s">
        <v>171</v>
      </c>
      <c r="E28" s="517" t="s">
        <v>171</v>
      </c>
      <c r="F28" s="409">
        <v>0.14533164343050275</v>
      </c>
      <c r="G28" s="410">
        <v>0.22839090143218196</v>
      </c>
      <c r="H28" s="493">
        <v>0.16365899191039204</v>
      </c>
      <c r="I28" s="402">
        <f t="shared" si="0"/>
        <v>1</v>
      </c>
      <c r="J28" s="305">
        <v>20</v>
      </c>
      <c r="K28" s="309" t="s">
        <v>173</v>
      </c>
      <c r="L28" s="308">
        <v>0.17519603225180794</v>
      </c>
      <c r="M28" s="298"/>
      <c r="N28" s="305">
        <v>20</v>
      </c>
      <c r="O28" s="310" t="s">
        <v>173</v>
      </c>
      <c r="P28" s="314">
        <v>0.14368380827601265</v>
      </c>
    </row>
    <row r="29" spans="2:16" ht="15.75" customHeight="1">
      <c r="B29" s="492">
        <v>21</v>
      </c>
      <c r="C29" s="474" t="s">
        <v>173</v>
      </c>
      <c r="D29" s="517" t="s">
        <v>171</v>
      </c>
      <c r="E29" s="517" t="s">
        <v>171</v>
      </c>
      <c r="F29" s="409">
        <v>0.6987012987012986</v>
      </c>
      <c r="G29" s="410">
        <v>0.36959593105397004</v>
      </c>
      <c r="H29" s="493">
        <v>0.2861921575915257</v>
      </c>
      <c r="I29" s="402">
        <f t="shared" si="0"/>
        <v>1</v>
      </c>
      <c r="J29" s="305">
        <v>21</v>
      </c>
      <c r="K29" s="309" t="s">
        <v>173</v>
      </c>
      <c r="L29" s="308">
        <v>0.1676673841622295</v>
      </c>
      <c r="M29" s="298"/>
      <c r="N29" s="305">
        <v>21</v>
      </c>
      <c r="O29" s="295" t="s">
        <v>173</v>
      </c>
      <c r="P29" s="314">
        <v>0.1345558992487848</v>
      </c>
    </row>
    <row r="30" spans="2:16" ht="15.75" customHeight="1">
      <c r="B30" s="492">
        <v>22</v>
      </c>
      <c r="C30" s="474" t="s">
        <v>173</v>
      </c>
      <c r="D30" s="517" t="s">
        <v>171</v>
      </c>
      <c r="E30" s="517" t="s">
        <v>171</v>
      </c>
      <c r="F30" s="409">
        <v>0.5051413881748072</v>
      </c>
      <c r="G30" s="410">
        <v>0.08944393522761993</v>
      </c>
      <c r="H30" s="493">
        <v>0.05458691457639011</v>
      </c>
      <c r="I30" s="402">
        <f t="shared" si="0"/>
        <v>1</v>
      </c>
      <c r="J30" s="305">
        <v>22</v>
      </c>
      <c r="K30" s="309" t="s">
        <v>173</v>
      </c>
      <c r="L30" s="308">
        <v>0.1642718749593644</v>
      </c>
      <c r="M30" s="298"/>
      <c r="N30" s="305">
        <v>22</v>
      </c>
      <c r="O30" s="310" t="s">
        <v>173</v>
      </c>
      <c r="P30" s="314">
        <v>0.13416255629423118</v>
      </c>
    </row>
    <row r="31" spans="2:16" ht="15.75" customHeight="1">
      <c r="B31" s="492">
        <v>23</v>
      </c>
      <c r="C31" s="474" t="s">
        <v>173</v>
      </c>
      <c r="D31" s="517" t="s">
        <v>171</v>
      </c>
      <c r="E31" s="517" t="s">
        <v>171</v>
      </c>
      <c r="F31" s="409">
        <v>0.34617596319723987</v>
      </c>
      <c r="G31" s="410">
        <v>0.23114139020537125</v>
      </c>
      <c r="H31" s="493">
        <v>0.1672919672919673</v>
      </c>
      <c r="I31" s="402">
        <f t="shared" si="0"/>
        <v>1</v>
      </c>
      <c r="J31" s="305">
        <v>23</v>
      </c>
      <c r="K31" s="309" t="s">
        <v>173</v>
      </c>
      <c r="L31" s="308">
        <v>0.16155581646982986</v>
      </c>
      <c r="M31" s="298"/>
      <c r="N31" s="305">
        <v>23</v>
      </c>
      <c r="O31" s="310" t="s">
        <v>173</v>
      </c>
      <c r="P31" s="314">
        <v>0.1316928685349738</v>
      </c>
    </row>
    <row r="32" spans="2:16" ht="15.75" customHeight="1">
      <c r="B32" s="492">
        <v>24</v>
      </c>
      <c r="C32" s="474" t="s">
        <v>173</v>
      </c>
      <c r="D32" s="517" t="s">
        <v>171</v>
      </c>
      <c r="E32" s="517" t="s">
        <v>171</v>
      </c>
      <c r="F32" s="409">
        <v>0.5932678821879382</v>
      </c>
      <c r="G32" s="410">
        <v>0.23369677021189056</v>
      </c>
      <c r="H32" s="493">
        <v>0.13763150275069974</v>
      </c>
      <c r="I32" s="402">
        <f t="shared" si="0"/>
        <v>1</v>
      </c>
      <c r="J32" s="305">
        <v>24</v>
      </c>
      <c r="K32" s="309" t="s">
        <v>173</v>
      </c>
      <c r="L32" s="308">
        <v>0.16112779100666044</v>
      </c>
      <c r="M32" s="298"/>
      <c r="N32" s="305">
        <v>24</v>
      </c>
      <c r="O32" s="310" t="s">
        <v>173</v>
      </c>
      <c r="P32" s="314">
        <v>0.129732868757259</v>
      </c>
    </row>
    <row r="33" spans="2:16" ht="15.75" customHeight="1">
      <c r="B33" s="492">
        <v>25</v>
      </c>
      <c r="C33" s="474" t="s">
        <v>173</v>
      </c>
      <c r="D33" s="517" t="s">
        <v>171</v>
      </c>
      <c r="E33" s="517" t="s">
        <v>171</v>
      </c>
      <c r="F33" s="409">
        <v>0.8333333333333333</v>
      </c>
      <c r="G33" s="410">
        <v>0.12488646684831971</v>
      </c>
      <c r="H33" s="493">
        <v>0.07827788649706457</v>
      </c>
      <c r="I33" s="402">
        <f t="shared" si="0"/>
        <v>1</v>
      </c>
      <c r="J33" s="305">
        <v>25</v>
      </c>
      <c r="K33" s="309" t="s">
        <v>173</v>
      </c>
      <c r="L33" s="308">
        <v>0.1605564955818763</v>
      </c>
      <c r="M33" s="298"/>
      <c r="N33" s="305">
        <v>25</v>
      </c>
      <c r="O33" s="310" t="s">
        <v>173</v>
      </c>
      <c r="P33" s="314">
        <v>0.12671782973407103</v>
      </c>
    </row>
    <row r="34" spans="2:16" ht="15.75" customHeight="1">
      <c r="B34" s="492">
        <v>26</v>
      </c>
      <c r="C34" s="474" t="s">
        <v>173</v>
      </c>
      <c r="D34" s="517" t="s">
        <v>171</v>
      </c>
      <c r="E34" s="517" t="s">
        <v>171</v>
      </c>
      <c r="F34" s="409">
        <v>0.402822322001283</v>
      </c>
      <c r="G34" s="410">
        <v>0.21856885868478912</v>
      </c>
      <c r="H34" s="493">
        <v>0.17030806204937732</v>
      </c>
      <c r="I34" s="402">
        <f t="shared" si="0"/>
        <v>1</v>
      </c>
      <c r="J34" s="305">
        <v>26</v>
      </c>
      <c r="K34" s="309" t="s">
        <v>173</v>
      </c>
      <c r="L34" s="308">
        <v>0.15732420482099557</v>
      </c>
      <c r="M34" s="298"/>
      <c r="N34" s="305">
        <v>26</v>
      </c>
      <c r="O34" s="310" t="s">
        <v>173</v>
      </c>
      <c r="P34" s="314">
        <v>0.12613866396761134</v>
      </c>
    </row>
    <row r="35" spans="2:16" ht="15.75" customHeight="1">
      <c r="B35" s="492">
        <v>27</v>
      </c>
      <c r="C35" s="474" t="s">
        <v>173</v>
      </c>
      <c r="D35" s="517" t="s">
        <v>171</v>
      </c>
      <c r="E35" s="517" t="s">
        <v>171</v>
      </c>
      <c r="F35" s="409">
        <v>0.6625207296849087</v>
      </c>
      <c r="G35" s="410">
        <v>0.14925928683093873</v>
      </c>
      <c r="H35" s="493">
        <v>0.10644307149161518</v>
      </c>
      <c r="I35" s="402">
        <f t="shared" si="0"/>
        <v>1</v>
      </c>
      <c r="J35" s="305">
        <v>27</v>
      </c>
      <c r="K35" s="309" t="s">
        <v>173</v>
      </c>
      <c r="L35" s="308">
        <v>0.15086206896551724</v>
      </c>
      <c r="M35" s="298"/>
      <c r="N35" s="305">
        <v>27</v>
      </c>
      <c r="O35" s="310" t="s">
        <v>173</v>
      </c>
      <c r="P35" s="314">
        <v>0.12144150074049695</v>
      </c>
    </row>
    <row r="36" spans="2:16" ht="15.75" customHeight="1">
      <c r="B36" s="492">
        <v>28</v>
      </c>
      <c r="C36" s="474" t="s">
        <v>173</v>
      </c>
      <c r="D36" s="517" t="s">
        <v>171</v>
      </c>
      <c r="E36" s="517" t="s">
        <v>171</v>
      </c>
      <c r="F36" s="409">
        <v>0.3285714285714285</v>
      </c>
      <c r="G36" s="410">
        <v>0.22619874913134122</v>
      </c>
      <c r="H36" s="493">
        <v>0.17872340425531916</v>
      </c>
      <c r="I36" s="402">
        <f t="shared" si="0"/>
        <v>1</v>
      </c>
      <c r="J36" s="305">
        <v>28</v>
      </c>
      <c r="K36" s="309" t="s">
        <v>173</v>
      </c>
      <c r="L36" s="308">
        <v>0.14925928683093873</v>
      </c>
      <c r="M36" s="298"/>
      <c r="N36" s="305">
        <v>28</v>
      </c>
      <c r="O36" s="310" t="s">
        <v>173</v>
      </c>
      <c r="P36" s="314">
        <v>0.12076287545363293</v>
      </c>
    </row>
    <row r="37" spans="2:16" ht="15.75" customHeight="1">
      <c r="B37" s="492">
        <v>29</v>
      </c>
      <c r="C37" s="474" t="s">
        <v>173</v>
      </c>
      <c r="D37" s="517" t="s">
        <v>171</v>
      </c>
      <c r="E37" s="517" t="s">
        <v>171</v>
      </c>
      <c r="F37" s="409">
        <v>0.12724117987275885</v>
      </c>
      <c r="G37" s="410">
        <v>0.0859347442680776</v>
      </c>
      <c r="H37" s="493">
        <v>0.0807415709349024</v>
      </c>
      <c r="I37" s="402">
        <f t="shared" si="0"/>
        <v>1</v>
      </c>
      <c r="J37" s="305">
        <v>29</v>
      </c>
      <c r="K37" s="309" t="s">
        <v>173</v>
      </c>
      <c r="L37" s="308">
        <v>0.14799411675204138</v>
      </c>
      <c r="M37" s="298"/>
      <c r="N37" s="305">
        <v>29</v>
      </c>
      <c r="O37" s="310" t="s">
        <v>173</v>
      </c>
      <c r="P37" s="314">
        <v>0.11607427055702918</v>
      </c>
    </row>
    <row r="38" spans="2:16" ht="15.75" customHeight="1">
      <c r="B38" s="492">
        <v>30</v>
      </c>
      <c r="C38" s="474" t="s">
        <v>173</v>
      </c>
      <c r="D38" s="517" t="s">
        <v>171</v>
      </c>
      <c r="E38" s="517" t="s">
        <v>171</v>
      </c>
      <c r="F38" s="409">
        <v>0.32535885167464107</v>
      </c>
      <c r="G38" s="410">
        <v>0.10548362528560548</v>
      </c>
      <c r="H38" s="493">
        <v>0.09071743039622993</v>
      </c>
      <c r="I38" s="402">
        <f t="shared" si="0"/>
        <v>1</v>
      </c>
      <c r="J38" s="305">
        <v>30</v>
      </c>
      <c r="K38" s="309" t="s">
        <v>173</v>
      </c>
      <c r="L38" s="308">
        <v>0.1471861471861472</v>
      </c>
      <c r="M38" s="298"/>
      <c r="N38" s="305">
        <v>30</v>
      </c>
      <c r="O38" s="310" t="s">
        <v>173</v>
      </c>
      <c r="P38" s="314">
        <v>0.1110057925223802</v>
      </c>
    </row>
    <row r="39" spans="2:16" ht="15.75" customHeight="1">
      <c r="B39" s="492">
        <v>31</v>
      </c>
      <c r="C39" s="474" t="s">
        <v>173</v>
      </c>
      <c r="D39" s="517" t="s">
        <v>171</v>
      </c>
      <c r="E39" s="517" t="s">
        <v>171</v>
      </c>
      <c r="F39" s="409">
        <v>0.5269814502529511</v>
      </c>
      <c r="G39" s="410">
        <v>0.18641276376737004</v>
      </c>
      <c r="H39" s="493">
        <v>0.13826066682210306</v>
      </c>
      <c r="I39" s="402">
        <f t="shared" si="0"/>
        <v>1</v>
      </c>
      <c r="J39" s="305">
        <v>31</v>
      </c>
      <c r="K39" s="309" t="s">
        <v>173</v>
      </c>
      <c r="L39" s="308">
        <v>0.14512299363662265</v>
      </c>
      <c r="M39" s="298"/>
      <c r="N39" s="305">
        <v>31</v>
      </c>
      <c r="O39" s="310" t="s">
        <v>173</v>
      </c>
      <c r="P39" s="314">
        <v>0.11000654800881005</v>
      </c>
    </row>
    <row r="40" spans="2:16" ht="15.75" customHeight="1">
      <c r="B40" s="492">
        <v>32</v>
      </c>
      <c r="C40" s="474" t="s">
        <v>173</v>
      </c>
      <c r="D40" s="517" t="s">
        <v>171</v>
      </c>
      <c r="E40" s="517" t="s">
        <v>171</v>
      </c>
      <c r="F40" s="409">
        <v>0.09926470588235303</v>
      </c>
      <c r="G40" s="410">
        <v>0.2901504124211548</v>
      </c>
      <c r="H40" s="493">
        <v>0.26692836113837093</v>
      </c>
      <c r="I40" s="402">
        <f t="shared" si="0"/>
        <v>1</v>
      </c>
      <c r="J40" s="305">
        <v>32</v>
      </c>
      <c r="K40" s="309" t="s">
        <v>173</v>
      </c>
      <c r="L40" s="308">
        <v>0.14243027888446216</v>
      </c>
      <c r="M40" s="298"/>
      <c r="N40" s="305">
        <v>32</v>
      </c>
      <c r="O40" s="310" t="s">
        <v>173</v>
      </c>
      <c r="P40" s="314">
        <v>0.10965448283524053</v>
      </c>
    </row>
    <row r="41" spans="2:16" ht="15.75" customHeight="1">
      <c r="B41" s="492">
        <v>33</v>
      </c>
      <c r="C41" s="474" t="s">
        <v>173</v>
      </c>
      <c r="D41" s="517" t="s">
        <v>171</v>
      </c>
      <c r="E41" s="517" t="s">
        <v>171</v>
      </c>
      <c r="F41" s="409">
        <v>1.4469914040114613</v>
      </c>
      <c r="G41" s="410">
        <v>0.1605564955818763</v>
      </c>
      <c r="H41" s="493">
        <v>0.07602657662563991</v>
      </c>
      <c r="I41" s="402">
        <f t="shared" si="0"/>
        <v>1</v>
      </c>
      <c r="J41" s="305">
        <v>33</v>
      </c>
      <c r="K41" s="309" t="s">
        <v>173</v>
      </c>
      <c r="L41" s="308">
        <v>0.1411673952172795</v>
      </c>
      <c r="M41" s="298"/>
      <c r="N41" s="305">
        <v>33</v>
      </c>
      <c r="O41" s="310" t="s">
        <v>173</v>
      </c>
      <c r="P41" s="314">
        <v>0.10422282120395328</v>
      </c>
    </row>
    <row r="42" spans="2:16" ht="15.75" customHeight="1">
      <c r="B42" s="492">
        <v>34</v>
      </c>
      <c r="C42" s="474" t="s">
        <v>173</v>
      </c>
      <c r="D42" s="517" t="s">
        <v>171</v>
      </c>
      <c r="E42" s="517" t="s">
        <v>171</v>
      </c>
      <c r="F42" s="409">
        <v>1.0364583333333335</v>
      </c>
      <c r="G42" s="410">
        <v>0.10775060282466414</v>
      </c>
      <c r="H42" s="493">
        <v>0.060244744273611546</v>
      </c>
      <c r="I42" s="402">
        <f t="shared" si="0"/>
        <v>1</v>
      </c>
      <c r="J42" s="305">
        <v>34</v>
      </c>
      <c r="K42" s="309" t="s">
        <v>173</v>
      </c>
      <c r="L42" s="308">
        <v>0.13925499317015544</v>
      </c>
      <c r="M42" s="298"/>
      <c r="N42" s="305">
        <v>34</v>
      </c>
      <c r="O42" s="310" t="s">
        <v>173</v>
      </c>
      <c r="P42" s="314">
        <v>0.10302398331595412</v>
      </c>
    </row>
    <row r="43" spans="2:16" ht="15.75" customHeight="1">
      <c r="B43" s="492">
        <v>35</v>
      </c>
      <c r="C43" s="474" t="s">
        <v>173</v>
      </c>
      <c r="D43" s="517" t="s">
        <v>171</v>
      </c>
      <c r="E43" s="517" t="s">
        <v>171</v>
      </c>
      <c r="F43" s="409">
        <v>0.816884661117717</v>
      </c>
      <c r="G43" s="410">
        <v>0.14512299363662265</v>
      </c>
      <c r="H43" s="493">
        <v>0.09100746672438048</v>
      </c>
      <c r="I43" s="402">
        <f t="shared" si="0"/>
        <v>1</v>
      </c>
      <c r="J43" s="305">
        <v>35</v>
      </c>
      <c r="K43" s="309" t="s">
        <v>173</v>
      </c>
      <c r="L43" s="308">
        <v>0.13564587108464923</v>
      </c>
      <c r="M43" s="298"/>
      <c r="N43" s="305">
        <v>35</v>
      </c>
      <c r="O43" s="310" t="s">
        <v>173</v>
      </c>
      <c r="P43" s="314">
        <v>0.09047342433923904</v>
      </c>
    </row>
    <row r="44" spans="2:16" ht="15.75" customHeight="1">
      <c r="B44" s="492">
        <v>36</v>
      </c>
      <c r="C44" s="474" t="s">
        <v>173</v>
      </c>
      <c r="D44" s="517" t="s">
        <v>171</v>
      </c>
      <c r="E44" s="517" t="s">
        <v>171</v>
      </c>
      <c r="F44" s="409">
        <v>1.225563909774436</v>
      </c>
      <c r="G44" s="410">
        <v>0.1676673841622295</v>
      </c>
      <c r="H44" s="493">
        <v>0.09727911059098888</v>
      </c>
      <c r="I44" s="402">
        <f t="shared" si="0"/>
        <v>1</v>
      </c>
      <c r="J44" s="305">
        <v>36</v>
      </c>
      <c r="K44" s="309" t="s">
        <v>173</v>
      </c>
      <c r="L44" s="308">
        <v>0.13450385895553843</v>
      </c>
      <c r="M44" s="298"/>
      <c r="N44" s="305">
        <v>36</v>
      </c>
      <c r="O44" s="310" t="s">
        <v>173</v>
      </c>
      <c r="P44" s="314">
        <v>0.08744424922286796</v>
      </c>
    </row>
    <row r="45" spans="2:16" ht="15.75" customHeight="1">
      <c r="B45" s="492">
        <v>37</v>
      </c>
      <c r="C45" s="474" t="s">
        <v>173</v>
      </c>
      <c r="D45" s="517" t="s">
        <v>171</v>
      </c>
      <c r="E45" s="517" t="s">
        <v>171</v>
      </c>
      <c r="F45" s="409">
        <v>0.16297468354430378</v>
      </c>
      <c r="G45" s="410">
        <v>0.2346368715083799</v>
      </c>
      <c r="H45" s="493">
        <v>0.1847413037123648</v>
      </c>
      <c r="I45" s="402">
        <f t="shared" si="0"/>
        <v>1</v>
      </c>
      <c r="J45" s="305">
        <v>37</v>
      </c>
      <c r="K45" s="309" t="s">
        <v>173</v>
      </c>
      <c r="L45" s="308">
        <v>0.13412953605879652</v>
      </c>
      <c r="M45" s="298"/>
      <c r="N45" s="305">
        <v>37</v>
      </c>
      <c r="O45" s="310" t="s">
        <v>173</v>
      </c>
      <c r="P45" s="314">
        <v>0.08741619391438886</v>
      </c>
    </row>
    <row r="46" spans="2:16" ht="15.75" customHeight="1">
      <c r="B46" s="492">
        <v>38</v>
      </c>
      <c r="C46" s="474" t="s">
        <v>173</v>
      </c>
      <c r="D46" s="517" t="s">
        <v>171</v>
      </c>
      <c r="E46" s="517" t="s">
        <v>171</v>
      </c>
      <c r="F46" s="409">
        <v>0.13618677042801552</v>
      </c>
      <c r="G46" s="410">
        <v>0.13412953605879652</v>
      </c>
      <c r="H46" s="493">
        <v>0.11414105524960029</v>
      </c>
      <c r="I46" s="402">
        <f t="shared" si="0"/>
        <v>1</v>
      </c>
      <c r="J46" s="305">
        <v>38</v>
      </c>
      <c r="K46" s="309" t="s">
        <v>173</v>
      </c>
      <c r="L46" s="308">
        <v>0.1303340149965917</v>
      </c>
      <c r="M46" s="298"/>
      <c r="N46" s="305">
        <v>38</v>
      </c>
      <c r="O46" s="310" t="s">
        <v>173</v>
      </c>
      <c r="P46" s="314">
        <v>0.08344908050447247</v>
      </c>
    </row>
    <row r="47" spans="2:16" ht="15.75" customHeight="1">
      <c r="B47" s="492">
        <v>39</v>
      </c>
      <c r="C47" s="474" t="s">
        <v>173</v>
      </c>
      <c r="D47" s="517" t="s">
        <v>171</v>
      </c>
      <c r="E47" s="517" t="s">
        <v>171</v>
      </c>
      <c r="F47" s="409">
        <v>0.6231555051078319</v>
      </c>
      <c r="G47" s="410">
        <v>0.14243027888446216</v>
      </c>
      <c r="H47" s="493">
        <v>0.09269781144781145</v>
      </c>
      <c r="I47" s="402">
        <f t="shared" si="0"/>
        <v>1</v>
      </c>
      <c r="J47" s="305">
        <v>39</v>
      </c>
      <c r="K47" s="309" t="s">
        <v>173</v>
      </c>
      <c r="L47" s="308">
        <v>0.12488646684831971</v>
      </c>
      <c r="M47" s="298"/>
      <c r="N47" s="305">
        <v>39</v>
      </c>
      <c r="O47" s="310" t="s">
        <v>173</v>
      </c>
      <c r="P47" s="314">
        <v>0.0828761189719896</v>
      </c>
    </row>
    <row r="48" spans="2:16" ht="15.75" customHeight="1">
      <c r="B48" s="492">
        <v>40</v>
      </c>
      <c r="C48" s="474" t="s">
        <v>173</v>
      </c>
      <c r="D48" s="517" t="s">
        <v>171</v>
      </c>
      <c r="E48" s="517" t="s">
        <v>171</v>
      </c>
      <c r="F48" s="409">
        <v>0.1875563570784491</v>
      </c>
      <c r="G48" s="410">
        <v>0.06818181818181818</v>
      </c>
      <c r="H48" s="493">
        <v>0.053756665050896754</v>
      </c>
      <c r="I48" s="402">
        <f t="shared" si="0"/>
        <v>1</v>
      </c>
      <c r="J48" s="305">
        <v>40</v>
      </c>
      <c r="K48" s="462" t="s">
        <v>173</v>
      </c>
      <c r="L48" s="308">
        <v>0.12099436783841523</v>
      </c>
      <c r="M48" s="298"/>
      <c r="N48" s="305">
        <v>40</v>
      </c>
      <c r="O48" s="310" t="s">
        <v>173</v>
      </c>
      <c r="P48" s="314">
        <v>0.07765293383270912</v>
      </c>
    </row>
    <row r="49" spans="2:16" ht="15.75" customHeight="1">
      <c r="B49" s="492">
        <v>41</v>
      </c>
      <c r="C49" s="474" t="s">
        <v>173</v>
      </c>
      <c r="D49" s="517" t="s">
        <v>171</v>
      </c>
      <c r="E49" s="517" t="s">
        <v>171</v>
      </c>
      <c r="F49" s="409">
        <v>0.3783469150174621</v>
      </c>
      <c r="G49" s="410">
        <v>0.1889562719438238</v>
      </c>
      <c r="H49" s="493">
        <v>0.13436571249804474</v>
      </c>
      <c r="I49" s="402">
        <f t="shared" si="0"/>
        <v>1</v>
      </c>
      <c r="J49" s="305">
        <v>41</v>
      </c>
      <c r="K49" s="309" t="s">
        <v>173</v>
      </c>
      <c r="L49" s="308">
        <v>0.1174057933863112</v>
      </c>
      <c r="M49" s="298"/>
      <c r="N49" s="305">
        <v>41</v>
      </c>
      <c r="O49" s="310" t="s">
        <v>173</v>
      </c>
      <c r="P49" s="314">
        <v>0.07597114684666799</v>
      </c>
    </row>
    <row r="50" spans="2:16" ht="15.75" customHeight="1">
      <c r="B50" s="492">
        <v>42</v>
      </c>
      <c r="C50" s="474" t="s">
        <v>173</v>
      </c>
      <c r="D50" s="517" t="s">
        <v>171</v>
      </c>
      <c r="E50" s="517" t="s">
        <v>171</v>
      </c>
      <c r="F50" s="409">
        <v>0.1352705410821644</v>
      </c>
      <c r="G50" s="410">
        <v>0.06974883033735534</v>
      </c>
      <c r="H50" s="493">
        <v>0.06587893590335996</v>
      </c>
      <c r="I50" s="402">
        <f t="shared" si="0"/>
        <v>1</v>
      </c>
      <c r="J50" s="305">
        <v>42</v>
      </c>
      <c r="K50" s="309" t="s">
        <v>173</v>
      </c>
      <c r="L50" s="308">
        <v>0.11386805154837469</v>
      </c>
      <c r="M50" s="298"/>
      <c r="N50" s="305">
        <v>42</v>
      </c>
      <c r="O50" s="310" t="s">
        <v>173</v>
      </c>
      <c r="P50" s="314">
        <v>0.07523245984784446</v>
      </c>
    </row>
    <row r="51" spans="2:16" ht="15.75" customHeight="1">
      <c r="B51" s="492">
        <v>43</v>
      </c>
      <c r="C51" s="474" t="s">
        <v>173</v>
      </c>
      <c r="D51" s="517" t="s">
        <v>171</v>
      </c>
      <c r="E51" s="517" t="s">
        <v>171</v>
      </c>
      <c r="F51" s="409">
        <v>0.385678391959799</v>
      </c>
      <c r="G51" s="410">
        <v>0.15732420482099557</v>
      </c>
      <c r="H51" s="493">
        <v>0.12154527408764697</v>
      </c>
      <c r="I51" s="402">
        <f t="shared" si="0"/>
        <v>1</v>
      </c>
      <c r="J51" s="305">
        <v>43</v>
      </c>
      <c r="K51" s="309" t="s">
        <v>173</v>
      </c>
      <c r="L51" s="308">
        <v>0.10852536531176118</v>
      </c>
      <c r="M51" s="298"/>
      <c r="N51" s="305">
        <v>43</v>
      </c>
      <c r="O51" s="310" t="s">
        <v>173</v>
      </c>
      <c r="P51" s="314">
        <v>0.07311798142243173</v>
      </c>
    </row>
    <row r="52" spans="2:16" ht="15.75" customHeight="1">
      <c r="B52" s="492">
        <v>44</v>
      </c>
      <c r="C52" s="474" t="s">
        <v>173</v>
      </c>
      <c r="D52" s="517" t="s">
        <v>171</v>
      </c>
      <c r="E52" s="517" t="s">
        <v>171</v>
      </c>
      <c r="F52" s="409">
        <v>1.4279379157427936</v>
      </c>
      <c r="G52" s="410">
        <v>0.09295415959252971</v>
      </c>
      <c r="H52" s="493">
        <v>0.04935434449551324</v>
      </c>
      <c r="I52" s="402">
        <f t="shared" si="0"/>
        <v>1</v>
      </c>
      <c r="J52" s="305">
        <v>44</v>
      </c>
      <c r="K52" s="309" t="s">
        <v>173</v>
      </c>
      <c r="L52" s="308">
        <v>0.10775060282466414</v>
      </c>
      <c r="M52" s="298"/>
      <c r="N52" s="305">
        <v>44</v>
      </c>
      <c r="O52" s="310" t="s">
        <v>173</v>
      </c>
      <c r="P52" s="314">
        <v>0.06779661016949153</v>
      </c>
    </row>
    <row r="53" spans="2:16" ht="15.75" customHeight="1">
      <c r="B53" s="492">
        <v>45</v>
      </c>
      <c r="C53" s="474" t="s">
        <v>173</v>
      </c>
      <c r="D53" s="517" t="s">
        <v>171</v>
      </c>
      <c r="E53" s="517" t="s">
        <v>171</v>
      </c>
      <c r="F53" s="409">
        <v>0.06938775510204076</v>
      </c>
      <c r="G53" s="410">
        <v>0.13564587108464923</v>
      </c>
      <c r="H53" s="493">
        <v>0.1694036300777874</v>
      </c>
      <c r="I53" s="402">
        <f t="shared" si="0"/>
        <v>0</v>
      </c>
      <c r="J53" s="305">
        <v>45</v>
      </c>
      <c r="K53" s="309" t="s">
        <v>173</v>
      </c>
      <c r="L53" s="308">
        <v>0.10548362528560548</v>
      </c>
      <c r="M53" s="298"/>
      <c r="N53" s="305">
        <v>45</v>
      </c>
      <c r="O53" s="310" t="s">
        <v>173</v>
      </c>
      <c r="P53" s="314">
        <v>0.06649778340721976</v>
      </c>
    </row>
    <row r="54" spans="2:16" ht="15.75" customHeight="1">
      <c r="B54" s="492">
        <v>46</v>
      </c>
      <c r="C54" s="474" t="s">
        <v>173</v>
      </c>
      <c r="D54" s="517" t="s">
        <v>171</v>
      </c>
      <c r="E54" s="517" t="s">
        <v>171</v>
      </c>
      <c r="F54" s="409">
        <v>1.3310657596371884</v>
      </c>
      <c r="G54" s="410">
        <v>0.08737038925718171</v>
      </c>
      <c r="H54" s="493">
        <v>0.04719101123595506</v>
      </c>
      <c r="I54" s="402">
        <f t="shared" si="0"/>
        <v>1</v>
      </c>
      <c r="J54" s="305">
        <v>46</v>
      </c>
      <c r="K54" s="309" t="s">
        <v>173</v>
      </c>
      <c r="L54" s="308">
        <v>0.10446877774489494</v>
      </c>
      <c r="M54" s="298"/>
      <c r="N54" s="305">
        <v>46</v>
      </c>
      <c r="O54" s="310" t="s">
        <v>173</v>
      </c>
      <c r="P54" s="314">
        <v>0.06614743308468626</v>
      </c>
    </row>
    <row r="55" spans="2:16" ht="15.75" customHeight="1">
      <c r="B55" s="492">
        <v>47</v>
      </c>
      <c r="C55" s="474" t="s">
        <v>173</v>
      </c>
      <c r="D55" s="517" t="s">
        <v>171</v>
      </c>
      <c r="E55" s="517" t="s">
        <v>171</v>
      </c>
      <c r="F55" s="409">
        <v>2.621212121212121</v>
      </c>
      <c r="G55" s="410">
        <v>0.1303340149965917</v>
      </c>
      <c r="H55" s="493">
        <v>0.04600104547830632</v>
      </c>
      <c r="I55" s="402">
        <f t="shared" si="0"/>
        <v>1</v>
      </c>
      <c r="J55" s="305">
        <v>47</v>
      </c>
      <c r="K55" s="309" t="s">
        <v>173</v>
      </c>
      <c r="L55" s="308">
        <v>0.09533852972642519</v>
      </c>
      <c r="M55" s="298"/>
      <c r="N55" s="305">
        <v>47</v>
      </c>
      <c r="O55" s="310" t="s">
        <v>173</v>
      </c>
      <c r="P55" s="314">
        <v>0.06304526748971194</v>
      </c>
    </row>
    <row r="56" spans="2:16" ht="15.75" customHeight="1">
      <c r="B56" s="492">
        <v>48</v>
      </c>
      <c r="C56" s="474" t="s">
        <v>173</v>
      </c>
      <c r="D56" s="517" t="s">
        <v>171</v>
      </c>
      <c r="E56" s="517" t="s">
        <v>171</v>
      </c>
      <c r="F56" s="409">
        <v>0.9243697478991597</v>
      </c>
      <c r="G56" s="410">
        <v>0.1174057933863112</v>
      </c>
      <c r="H56" s="493">
        <v>0.06877618841207918</v>
      </c>
      <c r="I56" s="402">
        <f t="shared" si="0"/>
        <v>1</v>
      </c>
      <c r="J56" s="305">
        <v>48</v>
      </c>
      <c r="K56" s="309" t="s">
        <v>173</v>
      </c>
      <c r="L56" s="308">
        <v>0.09408686551543695</v>
      </c>
      <c r="M56" s="298"/>
      <c r="N56" s="305">
        <v>48</v>
      </c>
      <c r="O56" s="310" t="s">
        <v>173</v>
      </c>
      <c r="P56" s="314">
        <v>0.0620868546565141</v>
      </c>
    </row>
    <row r="57" spans="2:16" ht="15.75" customHeight="1">
      <c r="B57" s="492">
        <v>49</v>
      </c>
      <c r="C57" s="474" t="s">
        <v>173</v>
      </c>
      <c r="D57" s="517" t="s">
        <v>171</v>
      </c>
      <c r="E57" s="517" t="s">
        <v>171</v>
      </c>
      <c r="F57" s="409">
        <v>0.6930320150659133</v>
      </c>
      <c r="G57" s="410">
        <v>0.09408686551543695</v>
      </c>
      <c r="H57" s="493">
        <v>0.06833976833976833</v>
      </c>
      <c r="I57" s="402">
        <f t="shared" si="0"/>
        <v>1</v>
      </c>
      <c r="J57" s="305">
        <v>49</v>
      </c>
      <c r="K57" s="309" t="s">
        <v>173</v>
      </c>
      <c r="L57" s="308">
        <v>0.09295415959252971</v>
      </c>
      <c r="M57" s="298"/>
      <c r="N57" s="305">
        <v>49</v>
      </c>
      <c r="O57" s="310" t="s">
        <v>173</v>
      </c>
      <c r="P57" s="314">
        <v>0.06031567080045096</v>
      </c>
    </row>
    <row r="58" spans="2:16" ht="15.75" customHeight="1">
      <c r="B58" s="492">
        <v>50</v>
      </c>
      <c r="C58" s="474" t="s">
        <v>173</v>
      </c>
      <c r="D58" s="517" t="s">
        <v>171</v>
      </c>
      <c r="E58" s="517" t="s">
        <v>171</v>
      </c>
      <c r="F58" s="409">
        <v>0.60075329566855</v>
      </c>
      <c r="G58" s="410">
        <v>0.1471861471861472</v>
      </c>
      <c r="H58" s="493">
        <v>0.10091220068415051</v>
      </c>
      <c r="I58" s="402">
        <f t="shared" si="0"/>
        <v>1</v>
      </c>
      <c r="J58" s="305">
        <v>50</v>
      </c>
      <c r="K58" s="309" t="s">
        <v>173</v>
      </c>
      <c r="L58" s="308">
        <v>0.09256743156199677</v>
      </c>
      <c r="M58" s="298"/>
      <c r="N58" s="305">
        <v>50</v>
      </c>
      <c r="O58" s="310" t="s">
        <v>173</v>
      </c>
      <c r="P58" s="314">
        <v>0.06026021456288519</v>
      </c>
    </row>
    <row r="59" spans="2:16" ht="15.75" customHeight="1">
      <c r="B59" s="492">
        <v>51</v>
      </c>
      <c r="C59" s="474" t="s">
        <v>173</v>
      </c>
      <c r="D59" s="517" t="s">
        <v>171</v>
      </c>
      <c r="E59" s="517" t="s">
        <v>171</v>
      </c>
      <c r="F59" s="409">
        <v>1.1621621621621623</v>
      </c>
      <c r="G59" s="410">
        <v>0.09195402298850575</v>
      </c>
      <c r="H59" s="493">
        <v>0.05146036161335188</v>
      </c>
      <c r="I59" s="402">
        <f t="shared" si="0"/>
        <v>1</v>
      </c>
      <c r="J59" s="305">
        <v>51</v>
      </c>
      <c r="K59" s="309" t="s">
        <v>173</v>
      </c>
      <c r="L59" s="308">
        <v>0.09195402298850575</v>
      </c>
      <c r="M59" s="298"/>
      <c r="N59" s="305">
        <v>51</v>
      </c>
      <c r="O59" s="310" t="s">
        <v>173</v>
      </c>
      <c r="P59" s="314">
        <v>0.05313575812004191</v>
      </c>
    </row>
    <row r="60" spans="2:16" ht="15.75" customHeight="1">
      <c r="B60" s="492">
        <v>52</v>
      </c>
      <c r="C60" s="474" t="s">
        <v>173</v>
      </c>
      <c r="D60" s="517" t="s">
        <v>171</v>
      </c>
      <c r="E60" s="517" t="s">
        <v>171</v>
      </c>
      <c r="F60" s="409">
        <v>4.936</v>
      </c>
      <c r="G60" s="410">
        <v>0.05845741747419838</v>
      </c>
      <c r="H60" s="493">
        <v>0.012453920494171565</v>
      </c>
      <c r="I60" s="402">
        <f t="shared" si="0"/>
        <v>1</v>
      </c>
      <c r="J60" s="305">
        <v>52</v>
      </c>
      <c r="K60" s="309" t="s">
        <v>173</v>
      </c>
      <c r="L60" s="308">
        <v>0.08944393522761993</v>
      </c>
      <c r="M60" s="298"/>
      <c r="N60" s="305">
        <v>52</v>
      </c>
      <c r="O60" s="310" t="s">
        <v>173</v>
      </c>
      <c r="P60" s="314">
        <v>0.05014108964619058</v>
      </c>
    </row>
    <row r="61" spans="2:16" ht="15.75" customHeight="1">
      <c r="B61" s="492">
        <v>53</v>
      </c>
      <c r="C61" s="474" t="s">
        <v>173</v>
      </c>
      <c r="D61" s="517" t="s">
        <v>171</v>
      </c>
      <c r="E61" s="517" t="s">
        <v>171</v>
      </c>
      <c r="F61" s="409">
        <v>0.267504488330341</v>
      </c>
      <c r="G61" s="410">
        <v>0.10446877774489494</v>
      </c>
      <c r="H61" s="493">
        <v>0.07013346764039285</v>
      </c>
      <c r="I61" s="402">
        <f t="shared" si="0"/>
        <v>1</v>
      </c>
      <c r="J61" s="305">
        <v>53</v>
      </c>
      <c r="K61" s="309" t="s">
        <v>173</v>
      </c>
      <c r="L61" s="308">
        <v>0.08737038925718171</v>
      </c>
      <c r="M61" s="298"/>
      <c r="N61" s="305">
        <v>53</v>
      </c>
      <c r="O61" s="310" t="s">
        <v>173</v>
      </c>
      <c r="P61" s="314">
        <v>0.05013863216266174</v>
      </c>
    </row>
    <row r="62" spans="2:16" ht="15.75" customHeight="1">
      <c r="B62" s="492">
        <v>54</v>
      </c>
      <c r="C62" s="474" t="s">
        <v>173</v>
      </c>
      <c r="D62" s="517" t="s">
        <v>171</v>
      </c>
      <c r="E62" s="517" t="s">
        <v>171</v>
      </c>
      <c r="F62" s="409">
        <v>0.14487632508833914</v>
      </c>
      <c r="G62" s="410">
        <v>0.04577887672200636</v>
      </c>
      <c r="H62" s="493">
        <v>0.040646319569120286</v>
      </c>
      <c r="I62" s="402">
        <f t="shared" si="0"/>
        <v>1</v>
      </c>
      <c r="J62" s="305">
        <v>54</v>
      </c>
      <c r="K62" s="309" t="s">
        <v>173</v>
      </c>
      <c r="L62" s="308">
        <v>0.08688485990110667</v>
      </c>
      <c r="M62" s="298"/>
      <c r="N62" s="305">
        <v>54</v>
      </c>
      <c r="O62" s="310" t="s">
        <v>173</v>
      </c>
      <c r="P62" s="314">
        <v>0.04961038961038961</v>
      </c>
    </row>
    <row r="63" spans="2:16" ht="15.75" customHeight="1">
      <c r="B63" s="492">
        <v>55</v>
      </c>
      <c r="C63" s="474" t="s">
        <v>173</v>
      </c>
      <c r="D63" s="517" t="s">
        <v>171</v>
      </c>
      <c r="E63" s="517" t="s">
        <v>171</v>
      </c>
      <c r="F63" s="409">
        <v>0.42889908256880727</v>
      </c>
      <c r="G63" s="410">
        <v>0.12099436783841523</v>
      </c>
      <c r="H63" s="493">
        <v>0.09188619599578504</v>
      </c>
      <c r="I63" s="402">
        <f t="shared" si="0"/>
        <v>1</v>
      </c>
      <c r="J63" s="305">
        <v>55</v>
      </c>
      <c r="K63" s="309" t="s">
        <v>173</v>
      </c>
      <c r="L63" s="308">
        <v>0.0859347442680776</v>
      </c>
      <c r="M63" s="298"/>
      <c r="N63" s="305">
        <v>55</v>
      </c>
      <c r="O63" s="310" t="s">
        <v>173</v>
      </c>
      <c r="P63" s="314">
        <v>0.047969901238438625</v>
      </c>
    </row>
    <row r="64" spans="2:16" ht="15.75" customHeight="1">
      <c r="B64" s="492">
        <v>56</v>
      </c>
      <c r="C64" s="474" t="s">
        <v>173</v>
      </c>
      <c r="D64" s="517" t="s">
        <v>171</v>
      </c>
      <c r="E64" s="517" t="s">
        <v>171</v>
      </c>
      <c r="F64" s="409">
        <v>0.1699604743083003</v>
      </c>
      <c r="G64" s="410">
        <v>0.11386805154837469</v>
      </c>
      <c r="H64" s="493">
        <v>0.08511354079058032</v>
      </c>
      <c r="I64" s="402">
        <f t="shared" si="0"/>
        <v>1</v>
      </c>
      <c r="J64" s="305">
        <v>56</v>
      </c>
      <c r="K64" s="309" t="s">
        <v>173</v>
      </c>
      <c r="L64" s="308">
        <v>0.07803867403314917</v>
      </c>
      <c r="M64" s="298"/>
      <c r="N64" s="305">
        <v>56</v>
      </c>
      <c r="O64" s="310" t="s">
        <v>173</v>
      </c>
      <c r="P64" s="314">
        <v>0.04275607505382959</v>
      </c>
    </row>
    <row r="65" spans="2:16" ht="15.75" customHeight="1">
      <c r="B65" s="492">
        <v>57</v>
      </c>
      <c r="C65" s="474" t="s">
        <v>173</v>
      </c>
      <c r="D65" s="517" t="s">
        <v>171</v>
      </c>
      <c r="E65" s="517" t="s">
        <v>171</v>
      </c>
      <c r="F65" s="409">
        <v>0.15384615384615374</v>
      </c>
      <c r="G65" s="410">
        <v>0.18078175895765472</v>
      </c>
      <c r="H65" s="493">
        <v>0.12836936215639178</v>
      </c>
      <c r="I65" s="402">
        <f t="shared" si="0"/>
        <v>1</v>
      </c>
      <c r="J65" s="305">
        <v>57</v>
      </c>
      <c r="K65" s="309" t="s">
        <v>173</v>
      </c>
      <c r="L65" s="308">
        <v>0.07702558635394456</v>
      </c>
      <c r="M65" s="298"/>
      <c r="N65" s="305">
        <v>57</v>
      </c>
      <c r="O65" s="310" t="s">
        <v>173</v>
      </c>
      <c r="P65" s="314">
        <v>0.04079366254534686</v>
      </c>
    </row>
    <row r="66" spans="2:16" ht="15.75" customHeight="1">
      <c r="B66" s="492">
        <v>58</v>
      </c>
      <c r="C66" s="474" t="s">
        <v>173</v>
      </c>
      <c r="D66" s="517" t="s">
        <v>171</v>
      </c>
      <c r="E66" s="517" t="s">
        <v>171</v>
      </c>
      <c r="F66" s="409">
        <v>-0.428125</v>
      </c>
      <c r="G66" s="410">
        <v>0.1411673952172795</v>
      </c>
      <c r="H66" s="493">
        <v>0.13257837315287943</v>
      </c>
      <c r="I66" s="402">
        <f t="shared" si="0"/>
        <v>1</v>
      </c>
      <c r="J66" s="305">
        <v>58</v>
      </c>
      <c r="K66" s="309" t="s">
        <v>173</v>
      </c>
      <c r="L66" s="308">
        <v>0.07628924563148175</v>
      </c>
      <c r="M66" s="312"/>
      <c r="N66" s="305">
        <v>58</v>
      </c>
      <c r="O66" s="310" t="s">
        <v>173</v>
      </c>
      <c r="P66" s="314">
        <v>0.040392156862745096</v>
      </c>
    </row>
    <row r="67" spans="2:16" ht="15.75" customHeight="1">
      <c r="B67" s="492">
        <v>59</v>
      </c>
      <c r="C67" s="474" t="s">
        <v>173</v>
      </c>
      <c r="D67" s="517" t="s">
        <v>171</v>
      </c>
      <c r="E67" s="517" t="s">
        <v>171</v>
      </c>
      <c r="F67" s="409">
        <v>0.6322188449848025</v>
      </c>
      <c r="G67" s="410">
        <v>0.07628924563148175</v>
      </c>
      <c r="H67" s="493">
        <v>0.05706851691240243</v>
      </c>
      <c r="I67" s="402">
        <f t="shared" si="0"/>
        <v>1</v>
      </c>
      <c r="J67" s="305">
        <v>59</v>
      </c>
      <c r="K67" s="309" t="s">
        <v>173</v>
      </c>
      <c r="L67" s="308">
        <v>0.06974883033735534</v>
      </c>
      <c r="M67" s="313"/>
      <c r="N67" s="305">
        <v>59</v>
      </c>
      <c r="O67" s="310" t="s">
        <v>173</v>
      </c>
      <c r="P67" s="314">
        <v>0.038643533123028394</v>
      </c>
    </row>
    <row r="68" spans="2:16" ht="15.75" customHeight="1">
      <c r="B68" s="492">
        <v>60</v>
      </c>
      <c r="C68" s="474" t="s">
        <v>173</v>
      </c>
      <c r="D68" s="517" t="s">
        <v>171</v>
      </c>
      <c r="E68" s="517" t="s">
        <v>171</v>
      </c>
      <c r="F68" s="409">
        <v>1.099009900990099</v>
      </c>
      <c r="G68" s="410">
        <v>0.04845160553079648</v>
      </c>
      <c r="H68" s="493">
        <v>0.023159825728044026</v>
      </c>
      <c r="I68" s="402">
        <f t="shared" si="0"/>
        <v>1</v>
      </c>
      <c r="J68" s="305">
        <v>60</v>
      </c>
      <c r="K68" s="309" t="s">
        <v>173</v>
      </c>
      <c r="L68" s="308">
        <v>0.0693516699410609</v>
      </c>
      <c r="M68" s="312"/>
      <c r="N68" s="305">
        <v>60</v>
      </c>
      <c r="O68" s="310" t="s">
        <v>173</v>
      </c>
      <c r="P68" s="314">
        <v>0.0325903411009794</v>
      </c>
    </row>
    <row r="69" spans="2:16" ht="15.75" customHeight="1">
      <c r="B69" s="492">
        <v>61</v>
      </c>
      <c r="C69" s="474" t="s">
        <v>173</v>
      </c>
      <c r="D69" s="517" t="s">
        <v>171</v>
      </c>
      <c r="E69" s="517" t="s">
        <v>171</v>
      </c>
      <c r="F69" s="409">
        <v>0.43445692883895126</v>
      </c>
      <c r="G69" s="410">
        <v>0.05930628677609167</v>
      </c>
      <c r="H69" s="493">
        <v>0.047106563161609036</v>
      </c>
      <c r="I69" s="402">
        <f t="shared" si="0"/>
        <v>1</v>
      </c>
      <c r="J69" s="305">
        <v>61</v>
      </c>
      <c r="K69" s="309" t="s">
        <v>173</v>
      </c>
      <c r="L69" s="308">
        <v>0.06818181818181818</v>
      </c>
      <c r="M69" s="312"/>
      <c r="N69" s="305">
        <v>61</v>
      </c>
      <c r="O69" s="310" t="s">
        <v>173</v>
      </c>
      <c r="P69" s="314">
        <v>0.018658197697499008</v>
      </c>
    </row>
    <row r="70" spans="2:16" ht="15.75" customHeight="1" thickBot="1">
      <c r="B70" s="492">
        <v>62</v>
      </c>
      <c r="C70" s="474" t="s">
        <v>173</v>
      </c>
      <c r="D70" s="517" t="s">
        <v>171</v>
      </c>
      <c r="E70" s="517" t="s">
        <v>171</v>
      </c>
      <c r="F70" s="409">
        <v>2.6176470588235294</v>
      </c>
      <c r="G70" s="410">
        <v>0.08688485990110667</v>
      </c>
      <c r="H70" s="493">
        <v>0.03631185475258099</v>
      </c>
      <c r="I70" s="402">
        <f t="shared" si="0"/>
        <v>1</v>
      </c>
      <c r="J70" s="305">
        <v>62</v>
      </c>
      <c r="K70" s="309" t="s">
        <v>173</v>
      </c>
      <c r="L70" s="314">
        <v>0.06703470031545741</v>
      </c>
      <c r="M70" s="315"/>
      <c r="N70" s="475">
        <v>62</v>
      </c>
      <c r="O70" s="371" t="s">
        <v>173</v>
      </c>
      <c r="P70" s="477">
        <v>0.018609897081629776</v>
      </c>
    </row>
    <row r="71" spans="2:13" ht="15.75" customHeight="1">
      <c r="B71" s="492">
        <v>63</v>
      </c>
      <c r="C71" s="474" t="s">
        <v>173</v>
      </c>
      <c r="D71" s="517" t="s">
        <v>171</v>
      </c>
      <c r="E71" s="517" t="s">
        <v>171</v>
      </c>
      <c r="F71" s="409">
        <v>0.5541125541125542</v>
      </c>
      <c r="G71" s="410">
        <v>0.03731808731808732</v>
      </c>
      <c r="H71" s="493">
        <v>0.024052478134110787</v>
      </c>
      <c r="I71" s="402">
        <f t="shared" si="0"/>
        <v>1</v>
      </c>
      <c r="J71" s="305">
        <v>63</v>
      </c>
      <c r="K71" s="309" t="s">
        <v>173</v>
      </c>
      <c r="L71" s="314">
        <v>0.06582411795681938</v>
      </c>
      <c r="M71" s="316"/>
    </row>
    <row r="72" spans="2:16" ht="15.75" customHeight="1">
      <c r="B72" s="492">
        <v>64</v>
      </c>
      <c r="C72" s="474" t="s">
        <v>173</v>
      </c>
      <c r="D72" s="517" t="s">
        <v>171</v>
      </c>
      <c r="E72" s="517" t="s">
        <v>171</v>
      </c>
      <c r="F72" s="409">
        <v>0.18855218855218858</v>
      </c>
      <c r="G72" s="410">
        <v>0.0693516699410609</v>
      </c>
      <c r="H72" s="493">
        <v>0.06164383561643835</v>
      </c>
      <c r="I72" s="402">
        <f t="shared" si="0"/>
        <v>1</v>
      </c>
      <c r="J72" s="305">
        <v>64</v>
      </c>
      <c r="K72" s="309" t="s">
        <v>173</v>
      </c>
      <c r="L72" s="308">
        <v>0.06265015708741453</v>
      </c>
      <c r="M72" s="316"/>
      <c r="O72" s="317" t="s">
        <v>146</v>
      </c>
      <c r="P72" s="318">
        <v>0.1364805841486521</v>
      </c>
    </row>
    <row r="73" spans="2:13" ht="15.75" customHeight="1">
      <c r="B73" s="492">
        <v>65</v>
      </c>
      <c r="C73" s="474" t="s">
        <v>173</v>
      </c>
      <c r="D73" s="517" t="s">
        <v>171</v>
      </c>
      <c r="E73" s="517" t="s">
        <v>171</v>
      </c>
      <c r="F73" s="409">
        <v>-0.44281045751633985</v>
      </c>
      <c r="G73" s="410">
        <v>0.02798522773902339</v>
      </c>
      <c r="H73" s="493">
        <v>0.03873908089631599</v>
      </c>
      <c r="I73" s="402">
        <f t="shared" si="0"/>
        <v>0</v>
      </c>
      <c r="J73" s="305">
        <v>65</v>
      </c>
      <c r="K73" s="309" t="s">
        <v>173</v>
      </c>
      <c r="L73" s="314">
        <v>0.061080154307758254</v>
      </c>
      <c r="M73" s="315"/>
    </row>
    <row r="74" spans="2:13" ht="15.75" customHeight="1">
      <c r="B74" s="492">
        <v>66</v>
      </c>
      <c r="C74" s="474" t="s">
        <v>173</v>
      </c>
      <c r="D74" s="517" t="s">
        <v>171</v>
      </c>
      <c r="E74" s="517" t="s">
        <v>171</v>
      </c>
      <c r="F74" s="409">
        <v>0.3950617283950617</v>
      </c>
      <c r="G74" s="410">
        <v>0.06265015708741453</v>
      </c>
      <c r="H74" s="493">
        <v>0.03328417948177796</v>
      </c>
      <c r="I74" s="402">
        <f aca="true" t="shared" si="1" ref="I74:I84">IF(G74&gt;H74,1,0)</f>
        <v>1</v>
      </c>
      <c r="J74" s="305">
        <v>66</v>
      </c>
      <c r="K74" s="309" t="s">
        <v>173</v>
      </c>
      <c r="L74" s="308">
        <v>0.05930628677609167</v>
      </c>
      <c r="M74" s="316"/>
    </row>
    <row r="75" spans="2:13" ht="15.75" customHeight="1">
      <c r="B75" s="492">
        <v>67</v>
      </c>
      <c r="C75" s="474" t="s">
        <v>173</v>
      </c>
      <c r="D75" s="517" t="s">
        <v>171</v>
      </c>
      <c r="E75" s="517" t="s">
        <v>171</v>
      </c>
      <c r="F75" s="409">
        <v>1.1455696202531644</v>
      </c>
      <c r="G75" s="410">
        <v>0.07803867403314917</v>
      </c>
      <c r="H75" s="493">
        <v>0.06</v>
      </c>
      <c r="I75" s="402">
        <f t="shared" si="1"/>
        <v>1</v>
      </c>
      <c r="J75" s="305">
        <v>67</v>
      </c>
      <c r="K75" s="309" t="s">
        <v>173</v>
      </c>
      <c r="L75" s="308">
        <v>0.05845741747419838</v>
      </c>
      <c r="M75" s="298"/>
    </row>
    <row r="76" spans="2:13" ht="15.75" customHeight="1">
      <c r="B76" s="492">
        <v>68</v>
      </c>
      <c r="C76" s="474" t="s">
        <v>173</v>
      </c>
      <c r="D76" s="517" t="s">
        <v>171</v>
      </c>
      <c r="E76" s="517" t="s">
        <v>171</v>
      </c>
      <c r="F76" s="409">
        <v>0.03384615384615386</v>
      </c>
      <c r="G76" s="410">
        <v>0.045228159913851124</v>
      </c>
      <c r="H76" s="493">
        <v>0.041816778178075144</v>
      </c>
      <c r="I76" s="402">
        <f t="shared" si="1"/>
        <v>1</v>
      </c>
      <c r="J76" s="305">
        <v>68</v>
      </c>
      <c r="K76" s="309" t="s">
        <v>173</v>
      </c>
      <c r="L76" s="308">
        <v>0.055905220288781934</v>
      </c>
      <c r="M76" s="298"/>
    </row>
    <row r="77" spans="2:13" ht="15.75" customHeight="1">
      <c r="B77" s="492">
        <v>69</v>
      </c>
      <c r="C77" s="474" t="s">
        <v>173</v>
      </c>
      <c r="D77" s="517" t="s">
        <v>171</v>
      </c>
      <c r="E77" s="517" t="s">
        <v>171</v>
      </c>
      <c r="F77" s="409">
        <v>1.0733333333333333</v>
      </c>
      <c r="G77" s="410">
        <v>0.032896128622805165</v>
      </c>
      <c r="H77" s="493">
        <v>0.01587973745500741</v>
      </c>
      <c r="I77" s="402">
        <f t="shared" si="1"/>
        <v>1</v>
      </c>
      <c r="J77" s="305">
        <v>69</v>
      </c>
      <c r="K77" s="309" t="s">
        <v>173</v>
      </c>
      <c r="L77" s="308">
        <v>0.04845160553079648</v>
      </c>
      <c r="M77" s="298"/>
    </row>
    <row r="78" spans="2:13" ht="15.75" customHeight="1">
      <c r="B78" s="492">
        <v>70</v>
      </c>
      <c r="C78" s="474" t="s">
        <v>173</v>
      </c>
      <c r="D78" s="517" t="s">
        <v>171</v>
      </c>
      <c r="E78" s="517" t="s">
        <v>171</v>
      </c>
      <c r="F78" s="409">
        <v>1.0684931506849313</v>
      </c>
      <c r="G78" s="410">
        <v>0.055905220288781934</v>
      </c>
      <c r="H78" s="493">
        <v>0.03281636322769162</v>
      </c>
      <c r="I78" s="402">
        <f t="shared" si="1"/>
        <v>1</v>
      </c>
      <c r="J78" s="305">
        <v>70</v>
      </c>
      <c r="K78" s="309" t="s">
        <v>173</v>
      </c>
      <c r="L78" s="308">
        <v>0.04577887672200636</v>
      </c>
      <c r="M78" s="298"/>
    </row>
    <row r="79" spans="2:13" ht="15.75" customHeight="1">
      <c r="B79" s="492">
        <v>71</v>
      </c>
      <c r="C79" s="474" t="s">
        <v>173</v>
      </c>
      <c r="D79" s="517" t="s">
        <v>171</v>
      </c>
      <c r="E79" s="529"/>
      <c r="F79" s="409" t="s">
        <v>174</v>
      </c>
      <c r="G79" s="410">
        <v>0.07702558635394456</v>
      </c>
      <c r="H79" s="493"/>
      <c r="I79" s="402"/>
      <c r="J79" s="305">
        <v>71</v>
      </c>
      <c r="K79" s="309" t="s">
        <v>173</v>
      </c>
      <c r="L79" s="308">
        <v>0.045228159913851124</v>
      </c>
      <c r="M79" s="298"/>
    </row>
    <row r="80" spans="2:13" ht="15.75" customHeight="1">
      <c r="B80" s="492">
        <v>72</v>
      </c>
      <c r="C80" s="474" t="s">
        <v>173</v>
      </c>
      <c r="D80" s="517" t="s">
        <v>171</v>
      </c>
      <c r="E80" s="517" t="s">
        <v>171</v>
      </c>
      <c r="F80" s="409">
        <v>0.6473988439306357</v>
      </c>
      <c r="G80" s="410">
        <v>0.061080154307758254</v>
      </c>
      <c r="H80" s="493">
        <v>0.047829693115841856</v>
      </c>
      <c r="I80" s="402">
        <f t="shared" si="1"/>
        <v>1</v>
      </c>
      <c r="J80" s="305">
        <v>72</v>
      </c>
      <c r="K80" s="309" t="s">
        <v>173</v>
      </c>
      <c r="L80" s="314">
        <v>0.04091084523350058</v>
      </c>
      <c r="M80" s="298"/>
    </row>
    <row r="81" spans="2:13" ht="15.75" customHeight="1">
      <c r="B81" s="492">
        <v>73</v>
      </c>
      <c r="C81" s="474" t="s">
        <v>173</v>
      </c>
      <c r="D81" s="517" t="s">
        <v>171</v>
      </c>
      <c r="E81" s="517" t="s">
        <v>171</v>
      </c>
      <c r="F81" s="409">
        <v>-0.36708860759493667</v>
      </c>
      <c r="G81" s="410">
        <v>0.06582411795681938</v>
      </c>
      <c r="H81" s="493">
        <v>0.07622539560015439</v>
      </c>
      <c r="I81" s="402">
        <f t="shared" si="1"/>
        <v>0</v>
      </c>
      <c r="J81" s="305">
        <v>73</v>
      </c>
      <c r="K81" s="309" t="s">
        <v>173</v>
      </c>
      <c r="L81" s="308">
        <v>0.03731808731808732</v>
      </c>
      <c r="M81" s="298"/>
    </row>
    <row r="82" spans="2:13" ht="15.75" customHeight="1">
      <c r="B82" s="492">
        <v>74</v>
      </c>
      <c r="C82" s="474" t="s">
        <v>173</v>
      </c>
      <c r="D82" s="517" t="s">
        <v>171</v>
      </c>
      <c r="E82" s="517" t="s">
        <v>171</v>
      </c>
      <c r="F82" s="409">
        <v>1.0784313725490198</v>
      </c>
      <c r="G82" s="410">
        <v>0.04091084523350058</v>
      </c>
      <c r="H82" s="493">
        <v>0.022063595068137574</v>
      </c>
      <c r="I82" s="402">
        <f t="shared" si="1"/>
        <v>1</v>
      </c>
      <c r="J82" s="305">
        <v>74</v>
      </c>
      <c r="K82" s="309" t="s">
        <v>173</v>
      </c>
      <c r="L82" s="314">
        <v>0.03689543108392277</v>
      </c>
      <c r="M82" s="298"/>
    </row>
    <row r="83" spans="2:13" ht="15.75" customHeight="1">
      <c r="B83" s="492">
        <v>75</v>
      </c>
      <c r="C83" s="474" t="s">
        <v>173</v>
      </c>
      <c r="D83" s="517" t="s">
        <v>171</v>
      </c>
      <c r="E83" s="517" t="s">
        <v>171</v>
      </c>
      <c r="F83" s="409">
        <v>1.4047619047619047</v>
      </c>
      <c r="G83" s="410">
        <v>0.021678471775059025</v>
      </c>
      <c r="H83" s="493">
        <v>0.008811496905486205</v>
      </c>
      <c r="I83" s="402">
        <f t="shared" si="1"/>
        <v>1</v>
      </c>
      <c r="J83" s="305">
        <v>75</v>
      </c>
      <c r="K83" s="309" t="s">
        <v>173</v>
      </c>
      <c r="L83" s="308">
        <v>0.032896128622805165</v>
      </c>
      <c r="M83" s="298"/>
    </row>
    <row r="84" spans="2:13" ht="15.75" customHeight="1">
      <c r="B84" s="492">
        <v>76</v>
      </c>
      <c r="C84" s="474" t="s">
        <v>173</v>
      </c>
      <c r="D84" s="517" t="s">
        <v>171</v>
      </c>
      <c r="E84" s="517" t="s">
        <v>171</v>
      </c>
      <c r="F84" s="409">
        <v>0.2451612903225806</v>
      </c>
      <c r="G84" s="410">
        <v>0.03689543108392277</v>
      </c>
      <c r="H84" s="493">
        <v>0.034036012296881864</v>
      </c>
      <c r="I84" s="402">
        <f t="shared" si="1"/>
        <v>1</v>
      </c>
      <c r="J84" s="305">
        <v>76</v>
      </c>
      <c r="K84" s="309" t="s">
        <v>173</v>
      </c>
      <c r="L84" s="314">
        <v>0.02875882946518668</v>
      </c>
      <c r="M84" s="298"/>
    </row>
    <row r="85" spans="2:13" ht="15.75" customHeight="1">
      <c r="B85" s="492">
        <v>77</v>
      </c>
      <c r="C85" s="474" t="s">
        <v>173</v>
      </c>
      <c r="D85" s="517" t="s">
        <v>171</v>
      </c>
      <c r="E85" s="529"/>
      <c r="F85" s="409" t="s">
        <v>174</v>
      </c>
      <c r="G85" s="410">
        <v>0.06703470031545741</v>
      </c>
      <c r="H85" s="493"/>
      <c r="I85" s="402"/>
      <c r="J85" s="305">
        <v>77</v>
      </c>
      <c r="K85" s="309" t="s">
        <v>173</v>
      </c>
      <c r="L85" s="308">
        <v>0.02798522773902339</v>
      </c>
      <c r="M85" s="298"/>
    </row>
    <row r="86" spans="2:13" ht="15.75" customHeight="1" thickBot="1">
      <c r="B86" s="494">
        <v>78</v>
      </c>
      <c r="C86" s="495" t="s">
        <v>173</v>
      </c>
      <c r="D86" s="517" t="s">
        <v>171</v>
      </c>
      <c r="E86" s="530"/>
      <c r="F86" s="496" t="s">
        <v>174</v>
      </c>
      <c r="G86" s="497">
        <v>0.02875882946518668</v>
      </c>
      <c r="H86" s="498"/>
      <c r="I86" s="402"/>
      <c r="J86" s="475">
        <v>78</v>
      </c>
      <c r="K86" s="476" t="s">
        <v>173</v>
      </c>
      <c r="L86" s="477">
        <v>0.021678471775059025</v>
      </c>
      <c r="M86" s="298"/>
    </row>
    <row r="87" spans="2:13" ht="15.75" customHeight="1" thickBot="1">
      <c r="B87" s="317"/>
      <c r="C87" s="319"/>
      <c r="D87" s="320"/>
      <c r="E87" s="320"/>
      <c r="F87" s="321"/>
      <c r="G87" s="315"/>
      <c r="H87" s="315"/>
      <c r="I87" s="402"/>
      <c r="J87" s="322"/>
      <c r="K87" s="316"/>
      <c r="L87" s="323"/>
      <c r="M87" s="298"/>
    </row>
    <row r="88" spans="2:16" ht="15.75" customHeight="1">
      <c r="B88" s="298"/>
      <c r="C88" s="317" t="s">
        <v>34</v>
      </c>
      <c r="D88" s="324">
        <f>SUM(D9:D86)</f>
        <v>0</v>
      </c>
      <c r="E88" s="320"/>
      <c r="F88" s="315"/>
      <c r="G88" s="318">
        <v>0.1528356060826331</v>
      </c>
      <c r="H88" s="315"/>
      <c r="I88" s="402"/>
      <c r="J88" s="566" t="s">
        <v>119</v>
      </c>
      <c r="K88" s="567"/>
      <c r="L88" s="568"/>
      <c r="M88" s="298"/>
      <c r="N88" s="566" t="s">
        <v>144</v>
      </c>
      <c r="O88" s="567"/>
      <c r="P88" s="568"/>
    </row>
    <row r="89" spans="2:19" ht="15.75" customHeight="1" thickBot="1">
      <c r="B89" s="298"/>
      <c r="C89" s="317" t="s">
        <v>108</v>
      </c>
      <c r="D89" s="320">
        <f>SUM(D9:D78,D80:D84)</f>
        <v>0</v>
      </c>
      <c r="E89" s="320">
        <f>SUM(E9:E78,E80:E84)</f>
        <v>0</v>
      </c>
      <c r="F89" s="325" t="e">
        <f>D89/E89-100%</f>
        <v>#DIV/0!</v>
      </c>
      <c r="G89" s="315">
        <v>0.15356346688461392</v>
      </c>
      <c r="H89" s="315">
        <v>0.11761852581245834</v>
      </c>
      <c r="I89" s="403">
        <f>IF(G89&gt;H89,1,0)</f>
        <v>1</v>
      </c>
      <c r="J89" s="569"/>
      <c r="K89" s="570"/>
      <c r="L89" s="571"/>
      <c r="M89" s="298"/>
      <c r="N89" s="569"/>
      <c r="O89" s="570"/>
      <c r="P89" s="571"/>
      <c r="Q89" s="326"/>
      <c r="R89" s="326"/>
      <c r="S89" s="327"/>
    </row>
    <row r="90" spans="2:19" ht="15.75" customHeight="1">
      <c r="B90" s="298"/>
      <c r="C90" s="316"/>
      <c r="D90" s="328"/>
      <c r="E90" s="328"/>
      <c r="F90" s="315"/>
      <c r="G90" s="315"/>
      <c r="H90" s="315"/>
      <c r="I90" s="329"/>
      <c r="J90" s="501"/>
      <c r="K90" s="501"/>
      <c r="L90" s="501"/>
      <c r="M90" s="298"/>
      <c r="S90" s="327"/>
    </row>
    <row r="91" spans="2:19" ht="15.75" customHeight="1">
      <c r="B91" s="330"/>
      <c r="C91" s="330" t="s">
        <v>94</v>
      </c>
      <c r="D91" s="331"/>
      <c r="E91" s="332"/>
      <c r="F91" s="333"/>
      <c r="G91" s="333"/>
      <c r="H91" s="333"/>
      <c r="I91" s="334"/>
      <c r="J91" s="316"/>
      <c r="K91" s="316"/>
      <c r="L91" s="335"/>
      <c r="M91" s="298"/>
      <c r="N91" s="298"/>
      <c r="O91" s="336"/>
      <c r="P91" s="298"/>
      <c r="S91" s="327"/>
    </row>
    <row r="92" spans="2:19" ht="15.75" customHeight="1">
      <c r="B92" s="330"/>
      <c r="C92" s="331"/>
      <c r="D92" s="331"/>
      <c r="E92" s="332"/>
      <c r="F92" s="333"/>
      <c r="G92" s="333"/>
      <c r="H92" s="333"/>
      <c r="I92" s="334"/>
      <c r="J92" s="316"/>
      <c r="K92" s="316"/>
      <c r="L92" s="335"/>
      <c r="M92" s="298"/>
      <c r="N92" s="298"/>
      <c r="O92" s="337"/>
      <c r="P92" s="298"/>
      <c r="Q92" s="326"/>
      <c r="R92" s="326"/>
      <c r="S92" s="327"/>
    </row>
    <row r="93" spans="2:19" ht="15.75" customHeight="1">
      <c r="B93" s="316"/>
      <c r="C93" s="316" t="s">
        <v>112</v>
      </c>
      <c r="D93" s="331"/>
      <c r="E93" s="332"/>
      <c r="F93" s="333"/>
      <c r="G93" s="333"/>
      <c r="H93" s="333"/>
      <c r="I93" s="334"/>
      <c r="J93" s="298"/>
      <c r="K93" s="316"/>
      <c r="L93" s="339"/>
      <c r="M93" s="298"/>
      <c r="N93" s="298"/>
      <c r="O93" s="298"/>
      <c r="P93" s="298"/>
      <c r="S93" s="327"/>
    </row>
    <row r="94" spans="2:19" ht="15.75" customHeight="1">
      <c r="B94" s="316"/>
      <c r="C94" s="338" t="s">
        <v>52</v>
      </c>
      <c r="D94" s="332"/>
      <c r="E94" s="332"/>
      <c r="F94" s="333"/>
      <c r="G94" s="333"/>
      <c r="H94" s="333"/>
      <c r="I94" s="334"/>
      <c r="J94" s="316"/>
      <c r="K94" s="316"/>
      <c r="L94" s="340"/>
      <c r="M94" s="298"/>
      <c r="N94" s="298"/>
      <c r="O94" s="298"/>
      <c r="P94" s="298"/>
      <c r="S94" s="327"/>
    </row>
    <row r="95" spans="2:19" ht="15.75" customHeight="1">
      <c r="B95" s="316"/>
      <c r="C95" s="338" t="s">
        <v>53</v>
      </c>
      <c r="D95" s="328"/>
      <c r="E95" s="328"/>
      <c r="F95" s="315"/>
      <c r="G95" s="315"/>
      <c r="H95" s="315"/>
      <c r="I95" s="334"/>
      <c r="J95" s="298"/>
      <c r="K95" s="316"/>
      <c r="L95" s="339"/>
      <c r="M95" s="341"/>
      <c r="N95" s="298"/>
      <c r="O95" s="336"/>
      <c r="P95" s="298"/>
      <c r="S95" s="327"/>
    </row>
    <row r="96" spans="2:19" ht="15.75" customHeight="1">
      <c r="B96" s="316"/>
      <c r="C96" s="338"/>
      <c r="D96" s="328"/>
      <c r="E96" s="328"/>
      <c r="F96" s="315"/>
      <c r="G96" s="315"/>
      <c r="H96" s="315"/>
      <c r="I96" s="334"/>
      <c r="J96" s="316"/>
      <c r="K96" s="316"/>
      <c r="L96" s="339"/>
      <c r="M96" s="342"/>
      <c r="N96" s="298"/>
      <c r="O96" s="337"/>
      <c r="P96" s="298"/>
      <c r="Q96" s="326"/>
      <c r="R96" s="326"/>
      <c r="S96" s="327"/>
    </row>
    <row r="97" spans="2:19" ht="15.75" customHeight="1">
      <c r="B97" s="316"/>
      <c r="C97" s="338"/>
      <c r="D97" s="328"/>
      <c r="E97" s="328"/>
      <c r="F97" s="315"/>
      <c r="G97" s="315"/>
      <c r="H97" s="315"/>
      <c r="I97" s="334"/>
      <c r="J97" s="298"/>
      <c r="K97" s="316"/>
      <c r="L97" s="339"/>
      <c r="M97" s="341"/>
      <c r="N97" s="298"/>
      <c r="O97" s="298"/>
      <c r="P97" s="298"/>
      <c r="S97" s="327"/>
    </row>
    <row r="98" spans="2:19" ht="15.75" customHeight="1">
      <c r="B98" s="316"/>
      <c r="C98" s="338"/>
      <c r="D98" s="328"/>
      <c r="E98" s="328"/>
      <c r="F98" s="315"/>
      <c r="G98" s="315"/>
      <c r="H98" s="315"/>
      <c r="I98" s="334"/>
      <c r="J98" s="316"/>
      <c r="K98" s="316"/>
      <c r="L98" s="339"/>
      <c r="M98" s="343"/>
      <c r="N98" s="298"/>
      <c r="O98" s="336"/>
      <c r="P98" s="298"/>
      <c r="S98" s="327"/>
    </row>
    <row r="99" spans="2:19" ht="15.75" customHeight="1">
      <c r="B99" s="298"/>
      <c r="C99" s="316"/>
      <c r="D99" s="328"/>
      <c r="E99" s="328"/>
      <c r="F99" s="315"/>
      <c r="G99" s="315"/>
      <c r="H99" s="315"/>
      <c r="I99" s="334"/>
      <c r="J99" s="298"/>
      <c r="K99" s="316"/>
      <c r="L99" s="339"/>
      <c r="M99" s="344"/>
      <c r="N99" s="298"/>
      <c r="O99" s="337"/>
      <c r="P99" s="298"/>
      <c r="Q99" s="326"/>
      <c r="R99" s="326"/>
      <c r="S99" s="327"/>
    </row>
    <row r="100" spans="2:19" ht="15.75" customHeight="1">
      <c r="B100" s="298"/>
      <c r="C100" s="316"/>
      <c r="D100" s="328"/>
      <c r="E100" s="328"/>
      <c r="F100" s="315"/>
      <c r="G100" s="315"/>
      <c r="H100" s="315"/>
      <c r="I100" s="334"/>
      <c r="J100" s="316"/>
      <c r="K100" s="316"/>
      <c r="L100" s="339"/>
      <c r="M100" s="344"/>
      <c r="N100" s="298"/>
      <c r="O100" s="298"/>
      <c r="P100" s="298"/>
      <c r="S100" s="327"/>
    </row>
    <row r="101" spans="2:19" ht="15.75" customHeight="1">
      <c r="B101" s="298"/>
      <c r="C101" s="316"/>
      <c r="D101" s="328"/>
      <c r="E101" s="328"/>
      <c r="F101" s="315"/>
      <c r="G101" s="315"/>
      <c r="H101" s="315"/>
      <c r="I101" s="334"/>
      <c r="J101" s="298"/>
      <c r="K101" s="316"/>
      <c r="L101" s="339"/>
      <c r="M101" s="344"/>
      <c r="N101" s="298"/>
      <c r="O101" s="336"/>
      <c r="P101" s="298"/>
      <c r="S101" s="327"/>
    </row>
    <row r="102" spans="2:19" ht="15.75" customHeight="1">
      <c r="B102" s="298"/>
      <c r="C102" s="316"/>
      <c r="D102" s="328"/>
      <c r="E102" s="328"/>
      <c r="F102" s="315"/>
      <c r="G102" s="315"/>
      <c r="H102" s="315"/>
      <c r="I102" s="334"/>
      <c r="J102" s="316"/>
      <c r="K102" s="316"/>
      <c r="L102" s="339"/>
      <c r="M102" s="344"/>
      <c r="N102" s="298"/>
      <c r="O102" s="337"/>
      <c r="P102" s="298"/>
      <c r="Q102" s="326"/>
      <c r="R102" s="326"/>
      <c r="S102" s="327"/>
    </row>
    <row r="103" spans="2:19" ht="15.75" customHeight="1">
      <c r="B103" s="298"/>
      <c r="C103" s="316"/>
      <c r="D103" s="328"/>
      <c r="E103" s="328"/>
      <c r="F103" s="315"/>
      <c r="G103" s="315"/>
      <c r="H103" s="315"/>
      <c r="I103" s="334"/>
      <c r="J103" s="345"/>
      <c r="K103" s="345"/>
      <c r="L103" s="345"/>
      <c r="M103" s="344"/>
      <c r="N103" s="298"/>
      <c r="O103" s="298"/>
      <c r="P103" s="298"/>
      <c r="S103" s="327"/>
    </row>
    <row r="104" spans="2:19" ht="15.75" customHeight="1">
      <c r="B104" s="298"/>
      <c r="C104" s="316"/>
      <c r="D104" s="328"/>
      <c r="E104" s="328"/>
      <c r="F104" s="315"/>
      <c r="G104" s="315"/>
      <c r="H104" s="315"/>
      <c r="I104" s="334"/>
      <c r="J104" s="345"/>
      <c r="K104" s="345"/>
      <c r="L104" s="345"/>
      <c r="M104" s="344"/>
      <c r="N104" s="298"/>
      <c r="O104" s="298"/>
      <c r="P104" s="298"/>
      <c r="S104" s="327"/>
    </row>
    <row r="105" spans="2:19" ht="15.75" customHeight="1">
      <c r="B105" s="298"/>
      <c r="C105" s="316"/>
      <c r="D105" s="328"/>
      <c r="E105" s="328"/>
      <c r="F105" s="315"/>
      <c r="G105" s="315"/>
      <c r="H105" s="315"/>
      <c r="I105" s="334"/>
      <c r="J105" s="316"/>
      <c r="K105" s="316"/>
      <c r="L105" s="316"/>
      <c r="M105" s="344"/>
      <c r="N105" s="298"/>
      <c r="O105" s="298"/>
      <c r="P105" s="298"/>
      <c r="S105" s="327"/>
    </row>
    <row r="106" spans="2:19" ht="15.75" customHeight="1">
      <c r="B106" s="298"/>
      <c r="C106" s="316"/>
      <c r="D106" s="328"/>
      <c r="E106" s="328"/>
      <c r="F106" s="315"/>
      <c r="G106" s="315"/>
      <c r="H106" s="315"/>
      <c r="I106" s="334"/>
      <c r="J106" s="345"/>
      <c r="K106" s="316"/>
      <c r="L106" s="316"/>
      <c r="M106" s="344"/>
      <c r="N106" s="298"/>
      <c r="O106" s="336"/>
      <c r="P106" s="298"/>
      <c r="S106" s="327"/>
    </row>
    <row r="107" spans="2:19" ht="15.75" customHeight="1">
      <c r="B107" s="298"/>
      <c r="C107" s="316"/>
      <c r="D107" s="328"/>
      <c r="E107" s="328"/>
      <c r="F107" s="315"/>
      <c r="G107" s="315"/>
      <c r="H107" s="315"/>
      <c r="I107" s="334"/>
      <c r="J107" s="316"/>
      <c r="K107" s="316"/>
      <c r="L107" s="316"/>
      <c r="M107" s="316"/>
      <c r="N107" s="298"/>
      <c r="O107" s="337"/>
      <c r="P107" s="298"/>
      <c r="Q107" s="326"/>
      <c r="R107" s="326"/>
      <c r="S107" s="327"/>
    </row>
    <row r="108" spans="2:19" ht="15.75" customHeight="1">
      <c r="B108" s="298"/>
      <c r="C108" s="316"/>
      <c r="D108" s="328"/>
      <c r="E108" s="328"/>
      <c r="F108" s="315"/>
      <c r="G108" s="315"/>
      <c r="H108" s="315"/>
      <c r="I108" s="334"/>
      <c r="J108" s="298"/>
      <c r="K108" s="298"/>
      <c r="L108" s="298"/>
      <c r="M108" s="316"/>
      <c r="N108" s="298"/>
      <c r="O108" s="337"/>
      <c r="P108" s="298"/>
      <c r="S108" s="327"/>
    </row>
    <row r="109" spans="2:19" ht="15.75" customHeight="1">
      <c r="B109" s="298"/>
      <c r="C109" s="316"/>
      <c r="D109" s="328"/>
      <c r="E109" s="328"/>
      <c r="F109" s="315"/>
      <c r="G109" s="315"/>
      <c r="H109" s="315"/>
      <c r="I109" s="334"/>
      <c r="J109" s="298"/>
      <c r="K109" s="298"/>
      <c r="L109" s="298"/>
      <c r="M109" s="316"/>
      <c r="N109" s="298"/>
      <c r="O109" s="336"/>
      <c r="P109" s="298"/>
      <c r="S109" s="327"/>
    </row>
    <row r="110" spans="2:19" ht="15.75" customHeight="1">
      <c r="B110" s="298"/>
      <c r="C110" s="316"/>
      <c r="D110" s="328"/>
      <c r="E110" s="328"/>
      <c r="F110" s="315"/>
      <c r="G110" s="315"/>
      <c r="H110" s="315"/>
      <c r="I110" s="334"/>
      <c r="M110" s="298"/>
      <c r="N110" s="298"/>
      <c r="O110" s="337"/>
      <c r="P110" s="298"/>
      <c r="Q110" s="326"/>
      <c r="R110" s="326"/>
      <c r="S110" s="327"/>
    </row>
    <row r="111" spans="2:19" ht="15.75" customHeight="1">
      <c r="B111" s="298"/>
      <c r="C111" s="316"/>
      <c r="D111" s="328"/>
      <c r="E111" s="328"/>
      <c r="F111" s="315"/>
      <c r="G111" s="315"/>
      <c r="H111" s="315"/>
      <c r="I111" s="334"/>
      <c r="M111" s="298"/>
      <c r="N111" s="298"/>
      <c r="O111" s="337"/>
      <c r="P111" s="298"/>
      <c r="S111" s="327"/>
    </row>
    <row r="112" spans="2:19" ht="15.75" customHeight="1">
      <c r="B112" s="298"/>
      <c r="C112" s="316"/>
      <c r="D112" s="328"/>
      <c r="E112" s="328"/>
      <c r="F112" s="315"/>
      <c r="G112" s="315"/>
      <c r="H112" s="315"/>
      <c r="I112" s="334"/>
      <c r="O112" s="336"/>
      <c r="S112" s="327"/>
    </row>
    <row r="113" spans="3:19" ht="15.75" customHeight="1">
      <c r="C113" s="346"/>
      <c r="D113" s="347"/>
      <c r="E113" s="347"/>
      <c r="F113" s="348"/>
      <c r="G113" s="348"/>
      <c r="H113" s="348"/>
      <c r="I113" s="349"/>
      <c r="O113" s="350"/>
      <c r="Q113" s="326"/>
      <c r="R113" s="326"/>
      <c r="S113" s="327"/>
    </row>
    <row r="114" spans="3:19" ht="15.75" customHeight="1">
      <c r="C114" s="346"/>
      <c r="D114" s="347"/>
      <c r="E114" s="347"/>
      <c r="F114" s="348"/>
      <c r="G114" s="348"/>
      <c r="H114" s="348"/>
      <c r="I114" s="349"/>
      <c r="S114" s="327"/>
    </row>
    <row r="115" spans="3:9" ht="15.75" customHeight="1">
      <c r="C115" s="346"/>
      <c r="D115" s="347"/>
      <c r="E115" s="347"/>
      <c r="F115" s="348"/>
      <c r="G115" s="348"/>
      <c r="H115" s="348"/>
      <c r="I115" s="349"/>
    </row>
    <row r="116" spans="3:9" ht="15.75" customHeight="1">
      <c r="C116" s="346"/>
      <c r="D116" s="347"/>
      <c r="E116" s="347"/>
      <c r="F116" s="348"/>
      <c r="G116" s="348"/>
      <c r="H116" s="348"/>
      <c r="I116" s="349"/>
    </row>
    <row r="117" spans="3:9" ht="15.75" customHeight="1">
      <c r="C117" s="346"/>
      <c r="D117" s="347"/>
      <c r="E117" s="347"/>
      <c r="F117" s="348"/>
      <c r="G117" s="348"/>
      <c r="H117" s="348"/>
      <c r="I117" s="349"/>
    </row>
    <row r="118" spans="3:9" ht="15.75" customHeight="1">
      <c r="C118" s="346"/>
      <c r="D118" s="347"/>
      <c r="E118" s="347"/>
      <c r="F118" s="348"/>
      <c r="G118" s="348"/>
      <c r="H118" s="348"/>
      <c r="I118" s="349"/>
    </row>
    <row r="119" spans="3:16" ht="15.75" customHeight="1">
      <c r="C119" s="346"/>
      <c r="D119" s="347"/>
      <c r="E119" s="347"/>
      <c r="F119" s="348"/>
      <c r="G119" s="348"/>
      <c r="H119" s="348"/>
      <c r="I119" s="349"/>
      <c r="N119" s="336"/>
      <c r="P119" s="326"/>
    </row>
    <row r="120" spans="3:14" ht="15.75" customHeight="1">
      <c r="C120" s="346"/>
      <c r="D120" s="347"/>
      <c r="E120" s="347"/>
      <c r="F120" s="348"/>
      <c r="G120" s="348"/>
      <c r="H120" s="348"/>
      <c r="I120" s="349"/>
      <c r="N120" s="350"/>
    </row>
    <row r="121" spans="3:14" ht="15.75" customHeight="1">
      <c r="C121" s="346"/>
      <c r="D121" s="347"/>
      <c r="E121" s="347"/>
      <c r="F121" s="348"/>
      <c r="G121" s="348"/>
      <c r="H121" s="348"/>
      <c r="I121" s="349"/>
      <c r="N121" s="350"/>
    </row>
    <row r="122" spans="3:16" ht="15.75" customHeight="1">
      <c r="C122" s="346"/>
      <c r="D122" s="347"/>
      <c r="E122" s="347"/>
      <c r="F122" s="348"/>
      <c r="G122" s="348"/>
      <c r="H122" s="348"/>
      <c r="I122" s="349"/>
      <c r="N122" s="336"/>
      <c r="P122" s="326"/>
    </row>
    <row r="123" spans="3:15" ht="15.75" customHeight="1">
      <c r="C123" s="346"/>
      <c r="D123" s="347"/>
      <c r="E123" s="347"/>
      <c r="F123" s="348"/>
      <c r="G123" s="348"/>
      <c r="H123" s="348"/>
      <c r="I123" s="349"/>
      <c r="N123" s="351"/>
      <c r="O123" s="352"/>
    </row>
    <row r="124" spans="3:15" ht="15.75" customHeight="1">
      <c r="C124" s="346"/>
      <c r="D124" s="347"/>
      <c r="E124" s="347"/>
      <c r="F124" s="348"/>
      <c r="G124" s="348"/>
      <c r="H124" s="348"/>
      <c r="I124" s="349"/>
      <c r="N124" s="352"/>
      <c r="O124" s="352"/>
    </row>
    <row r="125" spans="3:9" ht="15.75" customHeight="1">
      <c r="C125" s="346"/>
      <c r="D125" s="347"/>
      <c r="E125" s="347"/>
      <c r="F125" s="348"/>
      <c r="G125" s="348"/>
      <c r="H125" s="348"/>
      <c r="I125" s="349"/>
    </row>
    <row r="126" spans="3:9" ht="15.75" customHeight="1">
      <c r="C126" s="346"/>
      <c r="D126" s="347"/>
      <c r="E126" s="347"/>
      <c r="F126" s="348"/>
      <c r="G126" s="348"/>
      <c r="H126" s="348"/>
      <c r="I126" s="349"/>
    </row>
    <row r="127" spans="3:9" ht="15.75" customHeight="1">
      <c r="C127" s="346"/>
      <c r="D127" s="347"/>
      <c r="E127" s="347"/>
      <c r="F127" s="348"/>
      <c r="G127" s="348"/>
      <c r="H127" s="348"/>
      <c r="I127" s="349"/>
    </row>
    <row r="128" spans="3:9" ht="15.75" customHeight="1">
      <c r="C128" s="346"/>
      <c r="D128" s="347"/>
      <c r="E128" s="347"/>
      <c r="F128" s="348"/>
      <c r="G128" s="348"/>
      <c r="H128" s="348"/>
      <c r="I128" s="349"/>
    </row>
    <row r="129" spans="3:9" ht="15.75" customHeight="1">
      <c r="C129" s="346"/>
      <c r="D129" s="347"/>
      <c r="E129" s="347"/>
      <c r="F129" s="348"/>
      <c r="G129" s="348"/>
      <c r="H129" s="348"/>
      <c r="I129" s="349"/>
    </row>
    <row r="130" spans="3:9" ht="15.75" customHeight="1">
      <c r="C130" s="346"/>
      <c r="D130" s="347"/>
      <c r="E130" s="347"/>
      <c r="F130" s="348"/>
      <c r="G130" s="348"/>
      <c r="H130" s="348"/>
      <c r="I130" s="349"/>
    </row>
    <row r="131" spans="3:9" ht="15.75" customHeight="1">
      <c r="C131" s="346"/>
      <c r="D131" s="347"/>
      <c r="E131" s="347"/>
      <c r="F131" s="348"/>
      <c r="G131" s="348"/>
      <c r="H131" s="348"/>
      <c r="I131" s="349"/>
    </row>
    <row r="132" spans="3:9" ht="15.75" customHeight="1">
      <c r="C132" s="346"/>
      <c r="D132" s="347"/>
      <c r="E132" s="347"/>
      <c r="F132" s="348"/>
      <c r="G132" s="348"/>
      <c r="H132" s="348"/>
      <c r="I132" s="349"/>
    </row>
    <row r="133" spans="3:9" ht="15.75" customHeight="1">
      <c r="C133" s="346"/>
      <c r="D133" s="347"/>
      <c r="E133" s="347"/>
      <c r="F133" s="348"/>
      <c r="G133" s="348"/>
      <c r="H133" s="348"/>
      <c r="I133" s="349"/>
    </row>
    <row r="134" spans="3:9" ht="15.75" customHeight="1">
      <c r="C134" s="346"/>
      <c r="D134" s="347"/>
      <c r="E134" s="347"/>
      <c r="F134" s="348"/>
      <c r="G134" s="348"/>
      <c r="H134" s="348"/>
      <c r="I134" s="349"/>
    </row>
    <row r="135" spans="3:9" ht="15.75" customHeight="1">
      <c r="C135" s="346"/>
      <c r="D135" s="347"/>
      <c r="E135" s="347"/>
      <c r="F135" s="348"/>
      <c r="G135" s="348"/>
      <c r="H135" s="348"/>
      <c r="I135" s="349"/>
    </row>
    <row r="136" spans="3:9" ht="15.75" customHeight="1">
      <c r="C136" s="346"/>
      <c r="D136" s="347"/>
      <c r="E136" s="347"/>
      <c r="F136" s="348"/>
      <c r="G136" s="348"/>
      <c r="H136" s="348"/>
      <c r="I136" s="349"/>
    </row>
    <row r="137" spans="3:9" ht="15.75" customHeight="1">
      <c r="C137" s="346"/>
      <c r="D137" s="347"/>
      <c r="E137" s="347"/>
      <c r="F137" s="348"/>
      <c r="G137" s="348"/>
      <c r="H137" s="348"/>
      <c r="I137" s="349"/>
    </row>
    <row r="138" spans="3:9" ht="15.75" customHeight="1">
      <c r="C138" s="346"/>
      <c r="D138" s="347"/>
      <c r="E138" s="347"/>
      <c r="F138" s="348"/>
      <c r="G138" s="348"/>
      <c r="H138" s="348"/>
      <c r="I138" s="349"/>
    </row>
    <row r="139" spans="3:9" ht="15.75" customHeight="1">
      <c r="C139" s="346"/>
      <c r="D139" s="347"/>
      <c r="E139" s="347"/>
      <c r="F139" s="348"/>
      <c r="G139" s="348"/>
      <c r="H139" s="348"/>
      <c r="I139" s="349"/>
    </row>
    <row r="140" spans="3:9" ht="15.75" customHeight="1">
      <c r="C140" s="346"/>
      <c r="D140" s="347"/>
      <c r="E140" s="347"/>
      <c r="F140" s="348"/>
      <c r="G140" s="348"/>
      <c r="H140" s="348"/>
      <c r="I140" s="349"/>
    </row>
    <row r="141" spans="3:9" ht="15.75" customHeight="1">
      <c r="C141" s="346"/>
      <c r="D141" s="347"/>
      <c r="E141" s="347"/>
      <c r="F141" s="348"/>
      <c r="G141" s="348"/>
      <c r="H141" s="348"/>
      <c r="I141" s="349"/>
    </row>
    <row r="142" spans="3:9" ht="15.75" customHeight="1">
      <c r="C142" s="346"/>
      <c r="D142" s="347"/>
      <c r="E142" s="347"/>
      <c r="F142" s="348"/>
      <c r="G142" s="348"/>
      <c r="H142" s="348"/>
      <c r="I142" s="349"/>
    </row>
    <row r="143" spans="3:9" ht="15.75" customHeight="1">
      <c r="C143" s="346"/>
      <c r="D143" s="347"/>
      <c r="E143" s="347"/>
      <c r="F143" s="348"/>
      <c r="G143" s="348"/>
      <c r="H143" s="348"/>
      <c r="I143" s="349"/>
    </row>
    <row r="144" spans="3:9" ht="15.75" customHeight="1">
      <c r="C144" s="346"/>
      <c r="D144" s="347"/>
      <c r="E144" s="347"/>
      <c r="F144" s="348"/>
      <c r="G144" s="348"/>
      <c r="H144" s="348"/>
      <c r="I144" s="349"/>
    </row>
    <row r="145" spans="3:9" ht="15.75" customHeight="1">
      <c r="C145" s="346"/>
      <c r="D145" s="347"/>
      <c r="E145" s="347"/>
      <c r="F145" s="348"/>
      <c r="G145" s="348"/>
      <c r="H145" s="348"/>
      <c r="I145" s="349"/>
    </row>
    <row r="146" spans="3:9" ht="15.75" customHeight="1">
      <c r="C146" s="346"/>
      <c r="D146" s="347"/>
      <c r="E146" s="347"/>
      <c r="F146" s="348"/>
      <c r="G146" s="348"/>
      <c r="H146" s="348"/>
      <c r="I146" s="349"/>
    </row>
    <row r="147" spans="3:9" ht="15.75" customHeight="1">
      <c r="C147" s="346"/>
      <c r="D147" s="347"/>
      <c r="E147" s="347"/>
      <c r="F147" s="348"/>
      <c r="G147" s="348"/>
      <c r="H147" s="348"/>
      <c r="I147" s="349"/>
    </row>
    <row r="148" spans="3:9" ht="15.75" customHeight="1">
      <c r="C148" s="346"/>
      <c r="D148" s="347"/>
      <c r="E148" s="347"/>
      <c r="F148" s="348"/>
      <c r="G148" s="348"/>
      <c r="H148" s="348"/>
      <c r="I148" s="349"/>
    </row>
    <row r="149" spans="3:9" ht="15.75" customHeight="1">
      <c r="C149" s="346"/>
      <c r="D149" s="347"/>
      <c r="E149" s="347"/>
      <c r="F149" s="348"/>
      <c r="G149" s="348"/>
      <c r="H149" s="348"/>
      <c r="I149" s="349"/>
    </row>
    <row r="150" spans="3:9" ht="15.75" customHeight="1">
      <c r="C150" s="346"/>
      <c r="D150" s="347"/>
      <c r="E150" s="347"/>
      <c r="F150" s="348"/>
      <c r="G150" s="348"/>
      <c r="H150" s="348"/>
      <c r="I150" s="349"/>
    </row>
    <row r="151" spans="3:9" ht="15.75" customHeight="1">
      <c r="C151" s="346"/>
      <c r="D151" s="347"/>
      <c r="E151" s="347"/>
      <c r="F151" s="348"/>
      <c r="G151" s="348"/>
      <c r="H151" s="348"/>
      <c r="I151" s="349"/>
    </row>
    <row r="152" spans="3:9" ht="15.75" customHeight="1">
      <c r="C152" s="346"/>
      <c r="D152" s="347"/>
      <c r="E152" s="347"/>
      <c r="F152" s="348"/>
      <c r="G152" s="348"/>
      <c r="H152" s="348"/>
      <c r="I152" s="349"/>
    </row>
    <row r="153" spans="3:9" ht="15.75" customHeight="1">
      <c r="C153" s="346"/>
      <c r="D153" s="347"/>
      <c r="E153" s="347"/>
      <c r="F153" s="348"/>
      <c r="G153" s="348"/>
      <c r="H153" s="348"/>
      <c r="I153" s="349"/>
    </row>
    <row r="154" spans="3:9" ht="15.75" customHeight="1">
      <c r="C154" s="346"/>
      <c r="D154" s="347"/>
      <c r="E154" s="347"/>
      <c r="F154" s="348"/>
      <c r="G154" s="348"/>
      <c r="H154" s="348"/>
      <c r="I154" s="349"/>
    </row>
    <row r="155" spans="3:9" ht="15.75" customHeight="1">
      <c r="C155" s="346"/>
      <c r="D155" s="347"/>
      <c r="E155" s="347"/>
      <c r="F155" s="348"/>
      <c r="G155" s="348"/>
      <c r="H155" s="348"/>
      <c r="I155" s="349"/>
    </row>
    <row r="156" spans="3:9" ht="15.75" customHeight="1">
      <c r="C156" s="346"/>
      <c r="D156" s="347"/>
      <c r="E156" s="347"/>
      <c r="F156" s="348"/>
      <c r="G156" s="348"/>
      <c r="H156" s="348"/>
      <c r="I156" s="349"/>
    </row>
    <row r="157" spans="3:9" ht="15.75" customHeight="1">
      <c r="C157" s="346"/>
      <c r="D157" s="347"/>
      <c r="E157" s="347"/>
      <c r="F157" s="348"/>
      <c r="G157" s="348"/>
      <c r="H157" s="348"/>
      <c r="I157" s="349"/>
    </row>
    <row r="158" spans="3:9" ht="15.75" customHeight="1">
      <c r="C158" s="346"/>
      <c r="D158" s="347"/>
      <c r="E158" s="347"/>
      <c r="F158" s="348"/>
      <c r="G158" s="348"/>
      <c r="H158" s="348"/>
      <c r="I158" s="349"/>
    </row>
    <row r="159" spans="3:9" ht="15.75" customHeight="1">
      <c r="C159" s="346"/>
      <c r="D159" s="347"/>
      <c r="E159" s="347"/>
      <c r="F159" s="348"/>
      <c r="G159" s="348"/>
      <c r="H159" s="348"/>
      <c r="I159" s="349"/>
    </row>
    <row r="160" spans="3:9" ht="15.75" customHeight="1">
      <c r="C160" s="346"/>
      <c r="D160" s="347"/>
      <c r="E160" s="347"/>
      <c r="F160" s="348"/>
      <c r="G160" s="348"/>
      <c r="H160" s="348"/>
      <c r="I160" s="349"/>
    </row>
    <row r="161" spans="3:9" ht="15.75" customHeight="1">
      <c r="C161" s="346"/>
      <c r="D161" s="347"/>
      <c r="E161" s="347"/>
      <c r="F161" s="348"/>
      <c r="G161" s="348"/>
      <c r="H161" s="348"/>
      <c r="I161" s="349"/>
    </row>
    <row r="162" spans="3:9" ht="15.75" customHeight="1">
      <c r="C162" s="346"/>
      <c r="D162" s="347"/>
      <c r="E162" s="347"/>
      <c r="F162" s="348"/>
      <c r="G162" s="348"/>
      <c r="H162" s="348"/>
      <c r="I162" s="349"/>
    </row>
    <row r="163" spans="3:9" ht="15.75" customHeight="1">
      <c r="C163" s="346"/>
      <c r="D163" s="347"/>
      <c r="E163" s="347"/>
      <c r="F163" s="348"/>
      <c r="G163" s="348"/>
      <c r="H163" s="348"/>
      <c r="I163" s="349"/>
    </row>
    <row r="164" spans="3:9" ht="15.75" customHeight="1">
      <c r="C164" s="346"/>
      <c r="D164" s="347"/>
      <c r="E164" s="347"/>
      <c r="F164" s="348"/>
      <c r="G164" s="348"/>
      <c r="H164" s="348"/>
      <c r="I164" s="349"/>
    </row>
    <row r="165" spans="3:9" ht="15.75" customHeight="1">
      <c r="C165" s="346"/>
      <c r="D165" s="347"/>
      <c r="E165" s="347"/>
      <c r="F165" s="348"/>
      <c r="G165" s="348"/>
      <c r="H165" s="348"/>
      <c r="I165" s="349"/>
    </row>
    <row r="166" spans="3:9" ht="15.75" customHeight="1">
      <c r="C166" s="346"/>
      <c r="D166" s="347"/>
      <c r="E166" s="347"/>
      <c r="F166" s="348"/>
      <c r="G166" s="348"/>
      <c r="H166" s="348"/>
      <c r="I166" s="349"/>
    </row>
    <row r="167" spans="3:9" ht="15.75" customHeight="1">
      <c r="C167" s="346"/>
      <c r="D167" s="347"/>
      <c r="E167" s="347"/>
      <c r="F167" s="348"/>
      <c r="G167" s="348"/>
      <c r="H167" s="348"/>
      <c r="I167" s="349"/>
    </row>
    <row r="168" spans="3:9" ht="15.75" customHeight="1">
      <c r="C168" s="346"/>
      <c r="D168" s="347"/>
      <c r="E168" s="347"/>
      <c r="F168" s="348"/>
      <c r="G168" s="348"/>
      <c r="H168" s="348"/>
      <c r="I168" s="349"/>
    </row>
    <row r="169" spans="3:9" ht="15.75" customHeight="1">
      <c r="C169" s="346"/>
      <c r="D169" s="347"/>
      <c r="E169" s="347"/>
      <c r="F169" s="348"/>
      <c r="G169" s="348"/>
      <c r="H169" s="348"/>
      <c r="I169" s="349"/>
    </row>
    <row r="170" spans="3:9" ht="15.75" customHeight="1">
      <c r="C170" s="346"/>
      <c r="D170" s="347"/>
      <c r="E170" s="347"/>
      <c r="F170" s="348"/>
      <c r="G170" s="348"/>
      <c r="H170" s="348"/>
      <c r="I170" s="349"/>
    </row>
    <row r="171" spans="3:9" ht="15.75" customHeight="1">
      <c r="C171" s="346"/>
      <c r="D171" s="347"/>
      <c r="E171" s="347"/>
      <c r="F171" s="348"/>
      <c r="G171" s="348"/>
      <c r="H171" s="348"/>
      <c r="I171" s="349"/>
    </row>
    <row r="172" spans="3:9" ht="15.75" customHeight="1">
      <c r="C172" s="346"/>
      <c r="D172" s="347"/>
      <c r="E172" s="347"/>
      <c r="F172" s="348"/>
      <c r="G172" s="348"/>
      <c r="H172" s="348"/>
      <c r="I172" s="349"/>
    </row>
    <row r="173" spans="3:9" ht="15.75" customHeight="1">
      <c r="C173" s="346"/>
      <c r="D173" s="347"/>
      <c r="E173" s="347"/>
      <c r="F173" s="348"/>
      <c r="G173" s="348"/>
      <c r="H173" s="348"/>
      <c r="I173" s="349"/>
    </row>
    <row r="174" spans="3:9" ht="15.75" customHeight="1">
      <c r="C174" s="346"/>
      <c r="D174" s="347"/>
      <c r="E174" s="347"/>
      <c r="F174" s="348"/>
      <c r="G174" s="348"/>
      <c r="H174" s="348"/>
      <c r="I174" s="349"/>
    </row>
    <row r="175" spans="3:9" ht="15.75" customHeight="1">
      <c r="C175" s="346"/>
      <c r="D175" s="347"/>
      <c r="E175" s="347"/>
      <c r="F175" s="348"/>
      <c r="G175" s="348"/>
      <c r="H175" s="348"/>
      <c r="I175" s="349"/>
    </row>
    <row r="176" spans="3:9" ht="15.75" customHeight="1">
      <c r="C176" s="346"/>
      <c r="D176" s="347"/>
      <c r="E176" s="347"/>
      <c r="F176" s="348"/>
      <c r="G176" s="348"/>
      <c r="H176" s="348"/>
      <c r="I176" s="349"/>
    </row>
    <row r="177" spans="3:9" ht="15.75" customHeight="1">
      <c r="C177" s="346"/>
      <c r="D177" s="347"/>
      <c r="E177" s="347"/>
      <c r="F177" s="348"/>
      <c r="G177" s="348"/>
      <c r="H177" s="348"/>
      <c r="I177" s="349"/>
    </row>
    <row r="178" spans="3:9" ht="15.75" customHeight="1">
      <c r="C178" s="346"/>
      <c r="D178" s="347"/>
      <c r="E178" s="347"/>
      <c r="F178" s="348"/>
      <c r="G178" s="348"/>
      <c r="H178" s="348"/>
      <c r="I178" s="349"/>
    </row>
    <row r="179" spans="3:9" ht="15.75" customHeight="1">
      <c r="C179" s="346"/>
      <c r="D179" s="347"/>
      <c r="E179" s="347"/>
      <c r="F179" s="348"/>
      <c r="G179" s="348"/>
      <c r="H179" s="348"/>
      <c r="I179" s="349"/>
    </row>
    <row r="180" spans="3:9" ht="15.75" customHeight="1">
      <c r="C180" s="346"/>
      <c r="D180" s="347"/>
      <c r="E180" s="347"/>
      <c r="F180" s="348"/>
      <c r="G180" s="348"/>
      <c r="H180" s="348"/>
      <c r="I180" s="349"/>
    </row>
    <row r="181" spans="3:9" ht="15.75" customHeight="1">
      <c r="C181" s="346"/>
      <c r="D181" s="347"/>
      <c r="E181" s="347"/>
      <c r="F181" s="348"/>
      <c r="G181" s="348"/>
      <c r="H181" s="348"/>
      <c r="I181" s="349"/>
    </row>
    <row r="182" spans="3:9" ht="15.75" customHeight="1">
      <c r="C182" s="346"/>
      <c r="D182" s="347"/>
      <c r="E182" s="347"/>
      <c r="F182" s="348"/>
      <c r="G182" s="348"/>
      <c r="H182" s="348"/>
      <c r="I182" s="349"/>
    </row>
    <row r="183" spans="3:9" ht="15.75" customHeight="1">
      <c r="C183" s="346"/>
      <c r="D183" s="347"/>
      <c r="E183" s="347"/>
      <c r="F183" s="348"/>
      <c r="G183" s="348"/>
      <c r="H183" s="348"/>
      <c r="I183" s="349"/>
    </row>
    <row r="184" spans="3:9" ht="15.75" customHeight="1">
      <c r="C184" s="346"/>
      <c r="D184" s="347"/>
      <c r="E184" s="347"/>
      <c r="F184" s="348"/>
      <c r="G184" s="348"/>
      <c r="H184" s="348"/>
      <c r="I184" s="349"/>
    </row>
    <row r="185" spans="3:9" ht="15.75" customHeight="1">
      <c r="C185" s="346"/>
      <c r="D185" s="347"/>
      <c r="E185" s="347"/>
      <c r="F185" s="348"/>
      <c r="G185" s="348"/>
      <c r="H185" s="348"/>
      <c r="I185" s="349"/>
    </row>
    <row r="186" spans="3:9" ht="15.75" customHeight="1">
      <c r="C186" s="346"/>
      <c r="D186" s="347"/>
      <c r="E186" s="347"/>
      <c r="F186" s="348"/>
      <c r="G186" s="348"/>
      <c r="H186" s="348"/>
      <c r="I186" s="349"/>
    </row>
    <row r="187" spans="3:9" ht="15.75" customHeight="1">
      <c r="C187" s="346"/>
      <c r="D187" s="347"/>
      <c r="E187" s="347"/>
      <c r="F187" s="348"/>
      <c r="G187" s="348"/>
      <c r="H187" s="348"/>
      <c r="I187" s="349"/>
    </row>
    <row r="188" spans="3:9" ht="15.75" customHeight="1">
      <c r="C188" s="346"/>
      <c r="D188" s="347"/>
      <c r="E188" s="347"/>
      <c r="F188" s="348"/>
      <c r="G188" s="348"/>
      <c r="H188" s="348"/>
      <c r="I188" s="349"/>
    </row>
    <row r="189" spans="3:9" ht="15.75" customHeight="1">
      <c r="C189" s="346"/>
      <c r="D189" s="347"/>
      <c r="E189" s="347"/>
      <c r="F189" s="348"/>
      <c r="G189" s="348"/>
      <c r="H189" s="348"/>
      <c r="I189" s="349"/>
    </row>
    <row r="190" spans="3:9" ht="15.75" customHeight="1">
      <c r="C190" s="346"/>
      <c r="D190" s="347"/>
      <c r="E190" s="347"/>
      <c r="F190" s="348"/>
      <c r="G190" s="348"/>
      <c r="H190" s="348"/>
      <c r="I190" s="349"/>
    </row>
    <row r="191" spans="3:9" ht="15.75" customHeight="1">
      <c r="C191" s="346"/>
      <c r="D191" s="347"/>
      <c r="E191" s="347"/>
      <c r="F191" s="348"/>
      <c r="G191" s="348"/>
      <c r="H191" s="348"/>
      <c r="I191" s="349"/>
    </row>
    <row r="192" spans="3:9" ht="15.75" customHeight="1">
      <c r="C192" s="346"/>
      <c r="D192" s="347"/>
      <c r="E192" s="347"/>
      <c r="F192" s="348"/>
      <c r="G192" s="348"/>
      <c r="H192" s="348"/>
      <c r="I192" s="349"/>
    </row>
    <row r="193" spans="3:9" ht="15.75" customHeight="1">
      <c r="C193" s="346"/>
      <c r="D193" s="347"/>
      <c r="E193" s="347"/>
      <c r="F193" s="348"/>
      <c r="G193" s="348"/>
      <c r="H193" s="348"/>
      <c r="I193" s="349"/>
    </row>
    <row r="194" spans="3:9" ht="15.75" customHeight="1">
      <c r="C194" s="346"/>
      <c r="D194" s="347"/>
      <c r="E194" s="347"/>
      <c r="F194" s="348"/>
      <c r="G194" s="348"/>
      <c r="H194" s="348"/>
      <c r="I194" s="349"/>
    </row>
    <row r="195" spans="3:9" ht="15.75" customHeight="1">
      <c r="C195" s="346"/>
      <c r="D195" s="347"/>
      <c r="E195" s="347"/>
      <c r="F195" s="348"/>
      <c r="G195" s="348"/>
      <c r="H195" s="348"/>
      <c r="I195" s="349"/>
    </row>
    <row r="196" spans="3:9" ht="15.75" customHeight="1">
      <c r="C196" s="346"/>
      <c r="D196" s="347"/>
      <c r="E196" s="347"/>
      <c r="F196" s="348"/>
      <c r="G196" s="348"/>
      <c r="H196" s="348"/>
      <c r="I196" s="349"/>
    </row>
    <row r="197" spans="3:9" ht="15.75" customHeight="1">
      <c r="C197" s="346"/>
      <c r="D197" s="347"/>
      <c r="E197" s="347"/>
      <c r="F197" s="348"/>
      <c r="G197" s="348"/>
      <c r="H197" s="348"/>
      <c r="I197" s="349"/>
    </row>
    <row r="198" spans="3:9" ht="15.75" customHeight="1">
      <c r="C198" s="346"/>
      <c r="D198" s="347"/>
      <c r="E198" s="347"/>
      <c r="F198" s="348"/>
      <c r="G198" s="348"/>
      <c r="H198" s="348"/>
      <c r="I198" s="349"/>
    </row>
    <row r="199" spans="3:9" ht="15.75" customHeight="1">
      <c r="C199" s="346"/>
      <c r="D199" s="347"/>
      <c r="E199" s="347"/>
      <c r="F199" s="348"/>
      <c r="G199" s="348"/>
      <c r="H199" s="348"/>
      <c r="I199" s="349"/>
    </row>
    <row r="200" spans="3:9" ht="15.75" customHeight="1">
      <c r="C200" s="346"/>
      <c r="D200" s="347"/>
      <c r="E200" s="347"/>
      <c r="F200" s="348"/>
      <c r="G200" s="348"/>
      <c r="H200" s="348"/>
      <c r="I200" s="349"/>
    </row>
    <row r="201" spans="3:9" ht="15.75" customHeight="1">
      <c r="C201" s="346"/>
      <c r="D201" s="347"/>
      <c r="E201" s="347"/>
      <c r="F201" s="348"/>
      <c r="G201" s="348"/>
      <c r="H201" s="348"/>
      <c r="I201" s="349"/>
    </row>
    <row r="202" spans="3:9" ht="15.75" customHeight="1">
      <c r="C202" s="346"/>
      <c r="D202" s="347"/>
      <c r="E202" s="347"/>
      <c r="F202" s="348"/>
      <c r="G202" s="348"/>
      <c r="H202" s="348"/>
      <c r="I202" s="349"/>
    </row>
    <row r="203" spans="3:9" ht="15.75" customHeight="1">
      <c r="C203" s="346"/>
      <c r="D203" s="347"/>
      <c r="E203" s="347"/>
      <c r="F203" s="348"/>
      <c r="G203" s="348"/>
      <c r="H203" s="348"/>
      <c r="I203" s="349"/>
    </row>
    <row r="204" spans="3:9" ht="15.75" customHeight="1">
      <c r="C204" s="346"/>
      <c r="D204" s="347"/>
      <c r="E204" s="347"/>
      <c r="F204" s="348"/>
      <c r="G204" s="348"/>
      <c r="H204" s="348"/>
      <c r="I204" s="349"/>
    </row>
    <row r="205" spans="3:9" ht="15.75" customHeight="1">
      <c r="C205" s="346"/>
      <c r="D205" s="347"/>
      <c r="E205" s="347"/>
      <c r="F205" s="348"/>
      <c r="G205" s="348"/>
      <c r="H205" s="348"/>
      <c r="I205" s="349"/>
    </row>
    <row r="206" spans="3:9" ht="15.75" customHeight="1">
      <c r="C206" s="346"/>
      <c r="D206" s="347"/>
      <c r="E206" s="347"/>
      <c r="F206" s="348"/>
      <c r="G206" s="348"/>
      <c r="H206" s="348"/>
      <c r="I206" s="349"/>
    </row>
    <row r="207" spans="3:9" ht="15.75" customHeight="1">
      <c r="C207" s="346"/>
      <c r="D207" s="347"/>
      <c r="E207" s="347"/>
      <c r="F207" s="348"/>
      <c r="G207" s="348"/>
      <c r="H207" s="348"/>
      <c r="I207" s="349"/>
    </row>
    <row r="208" spans="3:9" ht="15.75" customHeight="1">
      <c r="C208" s="346"/>
      <c r="D208" s="347"/>
      <c r="E208" s="347"/>
      <c r="F208" s="348"/>
      <c r="G208" s="348"/>
      <c r="H208" s="348"/>
      <c r="I208" s="349"/>
    </row>
    <row r="209" spans="3:9" ht="15.75" customHeight="1">
      <c r="C209" s="346"/>
      <c r="D209" s="347"/>
      <c r="E209" s="347"/>
      <c r="F209" s="348"/>
      <c r="G209" s="348"/>
      <c r="H209" s="348"/>
      <c r="I209" s="349"/>
    </row>
    <row r="210" spans="3:9" ht="15.75" customHeight="1">
      <c r="C210" s="346"/>
      <c r="D210" s="347"/>
      <c r="E210" s="347"/>
      <c r="F210" s="348"/>
      <c r="G210" s="348"/>
      <c r="H210" s="348"/>
      <c r="I210" s="349"/>
    </row>
    <row r="211" spans="3:9" ht="15.75" customHeight="1">
      <c r="C211" s="346"/>
      <c r="D211" s="347"/>
      <c r="E211" s="347"/>
      <c r="F211" s="348"/>
      <c r="G211" s="348"/>
      <c r="H211" s="348"/>
      <c r="I211" s="349"/>
    </row>
    <row r="212" spans="3:9" ht="15.75" customHeight="1">
      <c r="C212" s="346"/>
      <c r="D212" s="347"/>
      <c r="E212" s="347"/>
      <c r="F212" s="348"/>
      <c r="G212" s="348"/>
      <c r="H212" s="348"/>
      <c r="I212" s="349"/>
    </row>
    <row r="213" spans="3:19" ht="15" customHeight="1">
      <c r="C213" s="346"/>
      <c r="D213" s="347"/>
      <c r="E213" s="347"/>
      <c r="F213" s="348"/>
      <c r="G213" s="348"/>
      <c r="H213" s="348"/>
      <c r="I213" s="349"/>
      <c r="S213" s="353"/>
    </row>
    <row r="214" spans="3:19" ht="15" customHeight="1">
      <c r="C214" s="346"/>
      <c r="D214" s="347"/>
      <c r="E214" s="347"/>
      <c r="F214" s="348"/>
      <c r="G214" s="348"/>
      <c r="H214" s="348"/>
      <c r="I214" s="349"/>
      <c r="S214" s="353"/>
    </row>
    <row r="215" spans="3:19" ht="15" customHeight="1">
      <c r="C215" s="346"/>
      <c r="D215" s="347"/>
      <c r="E215" s="347"/>
      <c r="F215" s="348"/>
      <c r="G215" s="348"/>
      <c r="H215" s="348"/>
      <c r="I215" s="349"/>
      <c r="S215" s="354"/>
    </row>
    <row r="216" spans="3:22" ht="15" customHeight="1">
      <c r="C216" s="346"/>
      <c r="D216" s="347"/>
      <c r="E216" s="347"/>
      <c r="F216" s="348"/>
      <c r="G216" s="348"/>
      <c r="H216" s="348"/>
      <c r="I216" s="349"/>
      <c r="T216" s="355"/>
      <c r="U216" s="355"/>
      <c r="V216" s="356">
        <f>100%-V217</f>
        <v>0.863519415851348</v>
      </c>
    </row>
    <row r="217" spans="3:22" ht="15" customHeight="1">
      <c r="C217" s="346"/>
      <c r="D217" s="347"/>
      <c r="E217" s="347"/>
      <c r="F217" s="348"/>
      <c r="G217" s="348"/>
      <c r="H217" s="348"/>
      <c r="I217" s="349"/>
      <c r="T217" s="355" t="s">
        <v>145</v>
      </c>
      <c r="U217" s="355"/>
      <c r="V217" s="357">
        <f>P72</f>
        <v>0.1364805841486521</v>
      </c>
    </row>
    <row r="218" spans="3:22" ht="15" customHeight="1">
      <c r="C218" s="346"/>
      <c r="D218" s="347"/>
      <c r="E218" s="347"/>
      <c r="F218" s="348"/>
      <c r="G218" s="348"/>
      <c r="H218" s="348"/>
      <c r="I218" s="349"/>
      <c r="S218" s="358"/>
      <c r="T218" s="355" t="s">
        <v>142</v>
      </c>
      <c r="U218" s="355"/>
      <c r="V218" s="356">
        <f>100%-V219</f>
        <v>0.8471643939173669</v>
      </c>
    </row>
    <row r="219" spans="3:22" ht="15" customHeight="1">
      <c r="C219" s="346"/>
      <c r="D219" s="347"/>
      <c r="E219" s="347"/>
      <c r="F219" s="348"/>
      <c r="G219" s="348"/>
      <c r="H219" s="348"/>
      <c r="I219" s="349"/>
      <c r="T219" s="355" t="s">
        <v>143</v>
      </c>
      <c r="U219" s="355"/>
      <c r="V219" s="357">
        <f>G88</f>
        <v>0.1528356060826331</v>
      </c>
    </row>
    <row r="220" spans="3:8" ht="15" customHeight="1">
      <c r="C220" s="352"/>
      <c r="D220" s="352"/>
      <c r="E220" s="352"/>
      <c r="F220" s="352"/>
      <c r="G220" s="352"/>
      <c r="H220" s="352"/>
    </row>
  </sheetData>
  <sheetProtection/>
  <mergeCells count="7">
    <mergeCell ref="N5:P7"/>
    <mergeCell ref="J5:L7"/>
    <mergeCell ref="B1:C4"/>
    <mergeCell ref="G5:H7"/>
    <mergeCell ref="B5:F7"/>
    <mergeCell ref="J88:L89"/>
    <mergeCell ref="N88:P89"/>
  </mergeCells>
  <conditionalFormatting sqref="I9:I89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3"/>
  <ignoredErrors>
    <ignoredError sqref="E88" formulaRange="1"/>
    <ignoredError sqref="D8:E8" numberStoredAsText="1"/>
  </ignoredErrors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P20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7" width="4.28125" style="54" customWidth="1"/>
    <col min="8" max="8" width="4.28125" style="30" customWidth="1"/>
    <col min="9" max="9" width="27.7109375" style="30" customWidth="1"/>
    <col min="10" max="11" width="9.7109375" style="30" customWidth="1"/>
    <col min="12" max="12" width="8.7109375" style="30" customWidth="1"/>
    <col min="13" max="13" width="4.28125" style="54" customWidth="1"/>
    <col min="14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3" ht="15.75" customHeight="1">
      <c r="B3" s="542"/>
      <c r="C3" s="542"/>
    </row>
    <row r="4" spans="2:3" ht="15.75" customHeight="1" thickBot="1">
      <c r="B4" s="542"/>
      <c r="C4" s="542"/>
    </row>
    <row r="5" spans="2:12" ht="15.75" customHeight="1">
      <c r="B5" s="574" t="s">
        <v>73</v>
      </c>
      <c r="C5" s="575"/>
      <c r="D5" s="575"/>
      <c r="E5" s="575"/>
      <c r="F5" s="576"/>
      <c r="G5" s="75"/>
      <c r="H5" s="574" t="s">
        <v>74</v>
      </c>
      <c r="I5" s="575"/>
      <c r="J5" s="575"/>
      <c r="K5" s="575"/>
      <c r="L5" s="576"/>
    </row>
    <row r="6" spans="2:12" ht="15.75" customHeight="1">
      <c r="B6" s="577"/>
      <c r="C6" s="578"/>
      <c r="D6" s="578"/>
      <c r="E6" s="578"/>
      <c r="F6" s="579"/>
      <c r="G6" s="75"/>
      <c r="H6" s="577"/>
      <c r="I6" s="578"/>
      <c r="J6" s="578"/>
      <c r="K6" s="578"/>
      <c r="L6" s="579"/>
    </row>
    <row r="7" spans="2:15" ht="15.75" customHeight="1" thickBot="1">
      <c r="B7" s="580"/>
      <c r="C7" s="581"/>
      <c r="D7" s="581"/>
      <c r="E7" s="581"/>
      <c r="F7" s="582"/>
      <c r="G7" s="75"/>
      <c r="H7" s="580"/>
      <c r="I7" s="581"/>
      <c r="J7" s="581"/>
      <c r="K7" s="581"/>
      <c r="L7" s="582"/>
      <c r="O7" s="54"/>
    </row>
    <row r="8" spans="2:15" ht="15.75" customHeight="1" thickBot="1">
      <c r="B8" s="446" t="s">
        <v>16</v>
      </c>
      <c r="C8" s="444" t="s">
        <v>43</v>
      </c>
      <c r="D8" s="447" t="s">
        <v>103</v>
      </c>
      <c r="E8" s="447" t="s">
        <v>102</v>
      </c>
      <c r="F8" s="458" t="s">
        <v>17</v>
      </c>
      <c r="G8" s="257"/>
      <c r="H8" s="446" t="s">
        <v>16</v>
      </c>
      <c r="I8" s="444" t="s">
        <v>43</v>
      </c>
      <c r="J8" s="447" t="s">
        <v>103</v>
      </c>
      <c r="K8" s="447" t="s">
        <v>102</v>
      </c>
      <c r="L8" s="458" t="s">
        <v>17</v>
      </c>
      <c r="N8" s="36"/>
      <c r="O8" s="36"/>
    </row>
    <row r="9" spans="2:15" ht="15.75" customHeight="1">
      <c r="B9" s="465">
        <v>1</v>
      </c>
      <c r="C9" s="364" t="s">
        <v>173</v>
      </c>
      <c r="D9" s="378">
        <v>2981000</v>
      </c>
      <c r="E9" s="378">
        <v>2628000</v>
      </c>
      <c r="F9" s="360">
        <f>D9/E9-100%</f>
        <v>0.1343226788432268</v>
      </c>
      <c r="G9" s="262">
        <f>IF(D9&gt;E9,1,0)</f>
        <v>1</v>
      </c>
      <c r="H9" s="465">
        <v>1</v>
      </c>
      <c r="I9" s="364" t="s">
        <v>173</v>
      </c>
      <c r="J9" s="378">
        <v>1329927.1134693876</v>
      </c>
      <c r="K9" s="378">
        <v>1337368.5712025317</v>
      </c>
      <c r="L9" s="470">
        <f aca="true" t="shared" si="0" ref="L9:L41">IF(K9="","",J9/K9-100%)</f>
        <v>-0.005564253485075388</v>
      </c>
      <c r="M9" s="263">
        <f>IF(J9&gt;K9,1,0)</f>
        <v>0</v>
      </c>
      <c r="N9" s="38"/>
      <c r="O9" s="38"/>
    </row>
    <row r="10" spans="2:13" ht="15.75" customHeight="1">
      <c r="B10" s="466">
        <v>2</v>
      </c>
      <c r="C10" s="367" t="s">
        <v>173</v>
      </c>
      <c r="D10" s="295">
        <v>2362588.6060959334</v>
      </c>
      <c r="E10" s="295">
        <v>2150299.0383201865</v>
      </c>
      <c r="F10" s="362">
        <f aca="true" t="shared" si="1" ref="F10:F71">D10/E10-100%</f>
        <v>0.09872560234300587</v>
      </c>
      <c r="G10" s="262">
        <f aca="true" t="shared" si="2" ref="G10:G73">IF(D10&gt;E10,1,0)</f>
        <v>1</v>
      </c>
      <c r="H10" s="466">
        <v>2</v>
      </c>
      <c r="I10" s="367" t="s">
        <v>173</v>
      </c>
      <c r="J10" s="295">
        <v>1285000</v>
      </c>
      <c r="K10" s="295">
        <v>1378000</v>
      </c>
      <c r="L10" s="471">
        <f t="shared" si="0"/>
        <v>-0.06748911465892593</v>
      </c>
      <c r="M10" s="263">
        <f aca="true" t="shared" si="3" ref="M10:M72">IF(J10&gt;K10,1,0)</f>
        <v>0</v>
      </c>
    </row>
    <row r="11" spans="2:13" ht="15.75" customHeight="1">
      <c r="B11" s="466">
        <v>3</v>
      </c>
      <c r="C11" s="367" t="s">
        <v>173</v>
      </c>
      <c r="D11" s="295">
        <v>1766386</v>
      </c>
      <c r="E11" s="295">
        <v>1469798</v>
      </c>
      <c r="F11" s="362">
        <f t="shared" si="1"/>
        <v>0.2017882729463505</v>
      </c>
      <c r="G11" s="262">
        <f t="shared" si="2"/>
        <v>1</v>
      </c>
      <c r="H11" s="466">
        <v>3</v>
      </c>
      <c r="I11" s="367" t="s">
        <v>173</v>
      </c>
      <c r="J11" s="295">
        <v>1219143.1722856876</v>
      </c>
      <c r="K11" s="295">
        <v>1264730</v>
      </c>
      <c r="L11" s="471">
        <f t="shared" si="0"/>
        <v>-0.036044711293566456</v>
      </c>
      <c r="M11" s="263">
        <f t="shared" si="3"/>
        <v>0</v>
      </c>
    </row>
    <row r="12" spans="2:15" ht="15.75" customHeight="1">
      <c r="B12" s="466">
        <v>4</v>
      </c>
      <c r="C12" s="367" t="s">
        <v>173</v>
      </c>
      <c r="D12" s="295">
        <v>1705000</v>
      </c>
      <c r="E12" s="295">
        <v>1540000</v>
      </c>
      <c r="F12" s="362">
        <f t="shared" si="1"/>
        <v>0.1071428571428572</v>
      </c>
      <c r="G12" s="262">
        <f t="shared" si="2"/>
        <v>1</v>
      </c>
      <c r="H12" s="466">
        <v>4</v>
      </c>
      <c r="I12" s="367" t="s">
        <v>173</v>
      </c>
      <c r="J12" s="295">
        <v>1083044.2896935933</v>
      </c>
      <c r="K12" s="295">
        <v>973590.6128436194</v>
      </c>
      <c r="L12" s="471">
        <f t="shared" si="0"/>
        <v>0.11242269122777038</v>
      </c>
      <c r="M12" s="263">
        <f>IF(J12&gt;K12,1,0)</f>
        <v>1</v>
      </c>
      <c r="N12" s="38"/>
      <c r="O12" s="38"/>
    </row>
    <row r="13" spans="2:13" ht="15.75" customHeight="1">
      <c r="B13" s="466">
        <v>5</v>
      </c>
      <c r="C13" s="367" t="s">
        <v>173</v>
      </c>
      <c r="D13" s="295">
        <v>1652915.0641303055</v>
      </c>
      <c r="E13" s="295">
        <v>1768225</v>
      </c>
      <c r="F13" s="362">
        <f t="shared" si="1"/>
        <v>-0.06521225289185173</v>
      </c>
      <c r="G13" s="262">
        <f t="shared" si="2"/>
        <v>0</v>
      </c>
      <c r="H13" s="466">
        <v>5</v>
      </c>
      <c r="I13" s="367" t="s">
        <v>173</v>
      </c>
      <c r="J13" s="295">
        <v>966500</v>
      </c>
      <c r="K13" s="295">
        <v>864860</v>
      </c>
      <c r="L13" s="471">
        <f t="shared" si="0"/>
        <v>0.11752191106074972</v>
      </c>
      <c r="M13" s="263">
        <f t="shared" si="3"/>
        <v>1</v>
      </c>
    </row>
    <row r="14" spans="2:13" ht="15.75" customHeight="1">
      <c r="B14" s="466">
        <v>6</v>
      </c>
      <c r="C14" s="367" t="s">
        <v>173</v>
      </c>
      <c r="D14" s="295">
        <v>1592100</v>
      </c>
      <c r="E14" s="295">
        <v>1519200</v>
      </c>
      <c r="F14" s="362">
        <f t="shared" si="1"/>
        <v>0.04798578199052139</v>
      </c>
      <c r="G14" s="262">
        <f t="shared" si="2"/>
        <v>1</v>
      </c>
      <c r="H14" s="466">
        <v>6</v>
      </c>
      <c r="I14" s="367" t="s">
        <v>173</v>
      </c>
      <c r="J14" s="295">
        <v>929217</v>
      </c>
      <c r="K14" s="295">
        <v>912424</v>
      </c>
      <c r="L14" s="471">
        <f t="shared" si="0"/>
        <v>0.018404820565877333</v>
      </c>
      <c r="M14" s="263">
        <f t="shared" si="3"/>
        <v>1</v>
      </c>
    </row>
    <row r="15" spans="2:15" ht="15.75" customHeight="1">
      <c r="B15" s="466">
        <v>7</v>
      </c>
      <c r="C15" s="367" t="s">
        <v>173</v>
      </c>
      <c r="D15" s="295">
        <v>1462147</v>
      </c>
      <c r="E15" s="295">
        <v>1413252</v>
      </c>
      <c r="F15" s="362">
        <f t="shared" si="1"/>
        <v>0.03459750985669929</v>
      </c>
      <c r="G15" s="262">
        <f t="shared" si="2"/>
        <v>1</v>
      </c>
      <c r="H15" s="466">
        <v>7</v>
      </c>
      <c r="I15" s="367" t="s">
        <v>173</v>
      </c>
      <c r="J15" s="295">
        <v>916371.5193053017</v>
      </c>
      <c r="K15" s="295">
        <v>927130.0587313431</v>
      </c>
      <c r="L15" s="471">
        <f t="shared" si="0"/>
        <v>-0.011604131831043252</v>
      </c>
      <c r="M15" s="263">
        <f t="shared" si="3"/>
        <v>0</v>
      </c>
      <c r="N15" s="38"/>
      <c r="O15" s="38"/>
    </row>
    <row r="16" spans="2:13" ht="15.75" customHeight="1">
      <c r="B16" s="466">
        <v>8</v>
      </c>
      <c r="C16" s="367" t="s">
        <v>173</v>
      </c>
      <c r="D16" s="295">
        <v>1458000</v>
      </c>
      <c r="E16" s="295">
        <v>1385000</v>
      </c>
      <c r="F16" s="362">
        <f t="shared" si="1"/>
        <v>0.052707581227436906</v>
      </c>
      <c r="G16" s="262">
        <f t="shared" si="2"/>
        <v>1</v>
      </c>
      <c r="H16" s="466">
        <v>8</v>
      </c>
      <c r="I16" s="367" t="s">
        <v>173</v>
      </c>
      <c r="J16" s="295">
        <v>866400</v>
      </c>
      <c r="K16" s="295">
        <v>814000</v>
      </c>
      <c r="L16" s="471">
        <f t="shared" si="0"/>
        <v>0.06437346437346436</v>
      </c>
      <c r="M16" s="263">
        <f t="shared" si="3"/>
        <v>1</v>
      </c>
    </row>
    <row r="17" spans="2:13" ht="15.75" customHeight="1">
      <c r="B17" s="466">
        <v>9</v>
      </c>
      <c r="C17" s="367" t="s">
        <v>173</v>
      </c>
      <c r="D17" s="295">
        <v>1297836.943507667</v>
      </c>
      <c r="E17" s="295">
        <v>1259812.689158343</v>
      </c>
      <c r="F17" s="362">
        <f t="shared" si="1"/>
        <v>0.030182466549632192</v>
      </c>
      <c r="G17" s="262">
        <f t="shared" si="2"/>
        <v>1</v>
      </c>
      <c r="H17" s="466">
        <v>9</v>
      </c>
      <c r="I17" s="367" t="s">
        <v>173</v>
      </c>
      <c r="J17" s="295">
        <v>810722</v>
      </c>
      <c r="K17" s="295">
        <v>814256</v>
      </c>
      <c r="L17" s="471">
        <f t="shared" si="0"/>
        <v>-0.00434015837770918</v>
      </c>
      <c r="M17" s="263">
        <f t="shared" si="3"/>
        <v>0</v>
      </c>
    </row>
    <row r="18" spans="2:15" ht="15.75" customHeight="1">
      <c r="B18" s="466">
        <v>10</v>
      </c>
      <c r="C18" s="367" t="s">
        <v>173</v>
      </c>
      <c r="D18" s="295">
        <v>1294624.4088401936</v>
      </c>
      <c r="E18" s="295">
        <v>1116861.229</v>
      </c>
      <c r="F18" s="362">
        <f t="shared" si="1"/>
        <v>0.1591631755355647</v>
      </c>
      <c r="G18" s="262">
        <f t="shared" si="2"/>
        <v>1</v>
      </c>
      <c r="H18" s="466">
        <v>10</v>
      </c>
      <c r="I18" s="367" t="s">
        <v>173</v>
      </c>
      <c r="J18" s="295">
        <v>767000</v>
      </c>
      <c r="K18" s="295">
        <v>729184.41</v>
      </c>
      <c r="L18" s="471">
        <f t="shared" si="0"/>
        <v>0.051860118622119256</v>
      </c>
      <c r="M18" s="263">
        <f t="shared" si="3"/>
        <v>1</v>
      </c>
      <c r="N18" s="38"/>
      <c r="O18" s="38"/>
    </row>
    <row r="19" spans="2:13" ht="15.75" customHeight="1">
      <c r="B19" s="466">
        <v>11</v>
      </c>
      <c r="C19" s="367" t="s">
        <v>173</v>
      </c>
      <c r="D19" s="295">
        <v>1255564</v>
      </c>
      <c r="E19" s="295">
        <v>1146492</v>
      </c>
      <c r="F19" s="362">
        <f t="shared" si="1"/>
        <v>0.09513542179099366</v>
      </c>
      <c r="G19" s="262">
        <f t="shared" si="2"/>
        <v>1</v>
      </c>
      <c r="H19" s="466">
        <v>11</v>
      </c>
      <c r="I19" s="367" t="s">
        <v>173</v>
      </c>
      <c r="J19" s="295">
        <v>724673</v>
      </c>
      <c r="K19" s="295">
        <v>671433.7</v>
      </c>
      <c r="L19" s="471">
        <f t="shared" si="0"/>
        <v>0.07929196881240852</v>
      </c>
      <c r="M19" s="263">
        <f t="shared" si="3"/>
        <v>1</v>
      </c>
    </row>
    <row r="20" spans="2:13" ht="15.75" customHeight="1">
      <c r="B20" s="466">
        <v>12</v>
      </c>
      <c r="C20" s="367" t="s">
        <v>173</v>
      </c>
      <c r="D20" s="295">
        <v>1240979.8723979064</v>
      </c>
      <c r="E20" s="295">
        <v>1149767.3942765465</v>
      </c>
      <c r="F20" s="362">
        <f t="shared" si="1"/>
        <v>0.07933124436769434</v>
      </c>
      <c r="G20" s="262">
        <f t="shared" si="2"/>
        <v>1</v>
      </c>
      <c r="H20" s="466">
        <v>12</v>
      </c>
      <c r="I20" s="367" t="s">
        <v>173</v>
      </c>
      <c r="J20" s="295">
        <v>722000</v>
      </c>
      <c r="K20" s="295">
        <v>657000</v>
      </c>
      <c r="L20" s="471">
        <f t="shared" si="0"/>
        <v>0.09893455098934556</v>
      </c>
      <c r="M20" s="263">
        <f t="shared" si="3"/>
        <v>1</v>
      </c>
    </row>
    <row r="21" spans="2:15" ht="15.75" customHeight="1">
      <c r="B21" s="466">
        <v>13</v>
      </c>
      <c r="C21" s="367" t="s">
        <v>173</v>
      </c>
      <c r="D21" s="295">
        <v>1215000</v>
      </c>
      <c r="E21" s="295">
        <v>1055000</v>
      </c>
      <c r="F21" s="362">
        <f t="shared" si="1"/>
        <v>0.15165876777251186</v>
      </c>
      <c r="G21" s="262">
        <f t="shared" si="2"/>
        <v>1</v>
      </c>
      <c r="H21" s="466">
        <v>13</v>
      </c>
      <c r="I21" s="367" t="s">
        <v>173</v>
      </c>
      <c r="J21" s="295">
        <v>721000</v>
      </c>
      <c r="K21" s="295">
        <v>1005000</v>
      </c>
      <c r="L21" s="471">
        <f t="shared" si="0"/>
        <v>-0.2825870646766169</v>
      </c>
      <c r="M21" s="263">
        <f t="shared" si="3"/>
        <v>0</v>
      </c>
      <c r="N21" s="38"/>
      <c r="O21" s="38"/>
    </row>
    <row r="22" spans="2:13" ht="15.75" customHeight="1">
      <c r="B22" s="466">
        <v>14</v>
      </c>
      <c r="C22" s="367" t="s">
        <v>173</v>
      </c>
      <c r="D22" s="295">
        <v>1195839</v>
      </c>
      <c r="E22" s="295">
        <v>1208918.68</v>
      </c>
      <c r="F22" s="362">
        <f t="shared" si="1"/>
        <v>-0.01081932161061483</v>
      </c>
      <c r="G22" s="262">
        <f t="shared" si="2"/>
        <v>0</v>
      </c>
      <c r="H22" s="466">
        <v>14</v>
      </c>
      <c r="I22" s="367" t="s">
        <v>173</v>
      </c>
      <c r="J22" s="295">
        <v>700239</v>
      </c>
      <c r="K22" s="295">
        <v>719824</v>
      </c>
      <c r="L22" s="471">
        <f t="shared" si="0"/>
        <v>-0.027208039743048307</v>
      </c>
      <c r="M22" s="263">
        <f t="shared" si="3"/>
        <v>0</v>
      </c>
    </row>
    <row r="23" spans="2:13" ht="15.75" customHeight="1">
      <c r="B23" s="466">
        <v>15</v>
      </c>
      <c r="C23" s="367" t="s">
        <v>173</v>
      </c>
      <c r="D23" s="295">
        <v>1170574</v>
      </c>
      <c r="E23" s="295">
        <v>1127460</v>
      </c>
      <c r="F23" s="362">
        <f t="shared" si="1"/>
        <v>0.03823993755876032</v>
      </c>
      <c r="G23" s="262">
        <f t="shared" si="2"/>
        <v>1</v>
      </c>
      <c r="H23" s="466">
        <v>15</v>
      </c>
      <c r="I23" s="310" t="s">
        <v>173</v>
      </c>
      <c r="J23" s="311">
        <v>679200</v>
      </c>
      <c r="K23" s="359">
        <v>696300</v>
      </c>
      <c r="L23" s="471">
        <f>IF(K23="","",J23/K23-100%)</f>
        <v>-0.024558380008616987</v>
      </c>
      <c r="M23" s="263">
        <f t="shared" si="3"/>
        <v>0</v>
      </c>
    </row>
    <row r="24" spans="2:13" ht="15.75" customHeight="1">
      <c r="B24" s="466">
        <v>16</v>
      </c>
      <c r="C24" s="367" t="s">
        <v>173</v>
      </c>
      <c r="D24" s="295">
        <v>1120320</v>
      </c>
      <c r="E24" s="295">
        <v>1041439</v>
      </c>
      <c r="F24" s="362">
        <f t="shared" si="1"/>
        <v>0.07574231424020028</v>
      </c>
      <c r="G24" s="262">
        <f t="shared" si="2"/>
        <v>1</v>
      </c>
      <c r="H24" s="466">
        <v>16</v>
      </c>
      <c r="I24" s="367" t="s">
        <v>173</v>
      </c>
      <c r="J24" s="295">
        <v>676046.375</v>
      </c>
      <c r="K24" s="295">
        <v>443458.3333333333</v>
      </c>
      <c r="L24" s="471">
        <f t="shared" si="0"/>
        <v>0.5244867988349151</v>
      </c>
      <c r="M24" s="263">
        <f t="shared" si="3"/>
        <v>1</v>
      </c>
    </row>
    <row r="25" spans="2:16" ht="15.75" customHeight="1">
      <c r="B25" s="466">
        <v>17</v>
      </c>
      <c r="C25" s="367" t="s">
        <v>173</v>
      </c>
      <c r="D25" s="295">
        <v>1054229</v>
      </c>
      <c r="E25" s="295">
        <v>1064692</v>
      </c>
      <c r="F25" s="362">
        <f t="shared" si="1"/>
        <v>-0.009827255206200425</v>
      </c>
      <c r="G25" s="262">
        <f t="shared" si="2"/>
        <v>0</v>
      </c>
      <c r="H25" s="466">
        <v>17</v>
      </c>
      <c r="I25" s="367" t="s">
        <v>173</v>
      </c>
      <c r="J25" s="295">
        <v>620000</v>
      </c>
      <c r="K25" s="295">
        <v>560000</v>
      </c>
      <c r="L25" s="471">
        <f t="shared" si="0"/>
        <v>0.1071428571428572</v>
      </c>
      <c r="M25" s="263">
        <f t="shared" si="3"/>
        <v>1</v>
      </c>
      <c r="N25" s="66"/>
      <c r="O25" s="66"/>
      <c r="P25" s="25"/>
    </row>
    <row r="26" spans="2:13" ht="15.75" customHeight="1">
      <c r="B26" s="466">
        <v>18</v>
      </c>
      <c r="C26" s="367" t="s">
        <v>173</v>
      </c>
      <c r="D26" s="295">
        <v>1041326</v>
      </c>
      <c r="E26" s="295">
        <v>953024</v>
      </c>
      <c r="F26" s="362">
        <f t="shared" si="1"/>
        <v>0.09265453965482506</v>
      </c>
      <c r="G26" s="262">
        <f t="shared" si="2"/>
        <v>1</v>
      </c>
      <c r="H26" s="466">
        <v>18</v>
      </c>
      <c r="I26" s="367" t="s">
        <v>173</v>
      </c>
      <c r="J26" s="295">
        <v>616950.3403816337</v>
      </c>
      <c r="K26" s="295">
        <v>551236.813975591</v>
      </c>
      <c r="L26" s="471">
        <f t="shared" si="0"/>
        <v>0.11921106272294901</v>
      </c>
      <c r="M26" s="263">
        <f t="shared" si="3"/>
        <v>1</v>
      </c>
    </row>
    <row r="27" spans="2:15" ht="15.75" customHeight="1">
      <c r="B27" s="466">
        <v>19</v>
      </c>
      <c r="C27" s="367" t="s">
        <v>173</v>
      </c>
      <c r="D27" s="295">
        <v>1000000</v>
      </c>
      <c r="E27" s="295">
        <v>1000000</v>
      </c>
      <c r="F27" s="362">
        <f t="shared" si="1"/>
        <v>0</v>
      </c>
      <c r="G27" s="262"/>
      <c r="H27" s="466">
        <v>19</v>
      </c>
      <c r="I27" s="367" t="s">
        <v>173</v>
      </c>
      <c r="J27" s="295">
        <v>613850</v>
      </c>
      <c r="K27" s="295">
        <v>555603</v>
      </c>
      <c r="L27" s="471">
        <f t="shared" si="0"/>
        <v>0.10483564703574322</v>
      </c>
      <c r="M27" s="263">
        <f t="shared" si="3"/>
        <v>1</v>
      </c>
      <c r="N27" s="67"/>
      <c r="O27" s="67"/>
    </row>
    <row r="28" spans="2:15" ht="15.75" customHeight="1">
      <c r="B28" s="466">
        <v>20</v>
      </c>
      <c r="C28" s="367" t="s">
        <v>173</v>
      </c>
      <c r="D28" s="295">
        <v>998036</v>
      </c>
      <c r="E28" s="295">
        <v>917960</v>
      </c>
      <c r="F28" s="362">
        <f t="shared" si="1"/>
        <v>0.08723255915290418</v>
      </c>
      <c r="G28" s="262">
        <f t="shared" si="2"/>
        <v>1</v>
      </c>
      <c r="H28" s="466">
        <v>20</v>
      </c>
      <c r="I28" s="367" t="s">
        <v>173</v>
      </c>
      <c r="J28" s="295">
        <v>607713</v>
      </c>
      <c r="K28" s="295">
        <v>590946</v>
      </c>
      <c r="L28" s="471">
        <f t="shared" si="0"/>
        <v>0.028373150846270123</v>
      </c>
      <c r="M28" s="263">
        <f t="shared" si="3"/>
        <v>1</v>
      </c>
      <c r="N28" s="68"/>
      <c r="O28" s="68"/>
    </row>
    <row r="29" spans="2:15" ht="15.75" customHeight="1">
      <c r="B29" s="466">
        <v>21</v>
      </c>
      <c r="C29" s="367" t="s">
        <v>173</v>
      </c>
      <c r="D29" s="295">
        <v>997000</v>
      </c>
      <c r="E29" s="295">
        <v>978000</v>
      </c>
      <c r="F29" s="362">
        <f t="shared" si="1"/>
        <v>0.01942740286298572</v>
      </c>
      <c r="G29" s="262">
        <f t="shared" si="2"/>
        <v>1</v>
      </c>
      <c r="H29" s="466">
        <v>21</v>
      </c>
      <c r="I29" s="367" t="s">
        <v>173</v>
      </c>
      <c r="J29" s="295">
        <v>563482</v>
      </c>
      <c r="K29" s="295">
        <v>650402</v>
      </c>
      <c r="L29" s="471">
        <f t="shared" si="0"/>
        <v>-0.13364042545994625</v>
      </c>
      <c r="M29" s="263">
        <f t="shared" si="3"/>
        <v>0</v>
      </c>
      <c r="N29" s="68"/>
      <c r="O29" s="68"/>
    </row>
    <row r="30" spans="2:15" ht="15.75" customHeight="1">
      <c r="B30" s="466">
        <v>22</v>
      </c>
      <c r="C30" s="367" t="s">
        <v>173</v>
      </c>
      <c r="D30" s="295">
        <v>979418</v>
      </c>
      <c r="E30" s="295">
        <v>991305</v>
      </c>
      <c r="F30" s="362">
        <f t="shared" si="1"/>
        <v>-0.011991264040835059</v>
      </c>
      <c r="G30" s="262">
        <f t="shared" si="2"/>
        <v>0</v>
      </c>
      <c r="H30" s="466">
        <v>22</v>
      </c>
      <c r="I30" s="295" t="s">
        <v>173</v>
      </c>
      <c r="J30" s="295">
        <v>559971.8678972713</v>
      </c>
      <c r="K30" s="295">
        <v>597530.6387155963</v>
      </c>
      <c r="L30" s="471">
        <f t="shared" si="0"/>
        <v>-0.06285664430372695</v>
      </c>
      <c r="M30" s="263">
        <f t="shared" si="3"/>
        <v>0</v>
      </c>
      <c r="N30" s="148"/>
      <c r="O30" s="148"/>
    </row>
    <row r="31" spans="2:15" ht="15.75" customHeight="1">
      <c r="B31" s="466">
        <v>23</v>
      </c>
      <c r="C31" s="367" t="s">
        <v>173</v>
      </c>
      <c r="D31" s="295">
        <v>956950</v>
      </c>
      <c r="E31" s="295">
        <v>915360</v>
      </c>
      <c r="F31" s="362">
        <f t="shared" si="1"/>
        <v>0.04543567558119199</v>
      </c>
      <c r="G31" s="262">
        <f t="shared" si="2"/>
        <v>1</v>
      </c>
      <c r="H31" s="466">
        <v>23</v>
      </c>
      <c r="I31" s="367" t="s">
        <v>173</v>
      </c>
      <c r="J31" s="295">
        <v>529507.6923076924</v>
      </c>
      <c r="K31" s="295">
        <v>411000</v>
      </c>
      <c r="L31" s="471">
        <f t="shared" si="0"/>
        <v>0.2883398839603222</v>
      </c>
      <c r="M31" s="263">
        <f t="shared" si="3"/>
        <v>1</v>
      </c>
      <c r="N31" s="148"/>
      <c r="O31" s="148"/>
    </row>
    <row r="32" spans="2:15" ht="15.75" customHeight="1">
      <c r="B32" s="466">
        <v>24</v>
      </c>
      <c r="C32" s="310" t="s">
        <v>173</v>
      </c>
      <c r="D32" s="311">
        <v>950529.25</v>
      </c>
      <c r="E32" s="359">
        <v>908769.5</v>
      </c>
      <c r="F32" s="362">
        <f>D32/E32-100%</f>
        <v>0.04595197131946005</v>
      </c>
      <c r="G32" s="262">
        <f t="shared" si="2"/>
        <v>1</v>
      </c>
      <c r="H32" s="466">
        <v>24</v>
      </c>
      <c r="I32" s="367" t="s">
        <v>173</v>
      </c>
      <c r="J32" s="295">
        <v>512649</v>
      </c>
      <c r="K32" s="295">
        <v>554753</v>
      </c>
      <c r="L32" s="471">
        <f t="shared" si="0"/>
        <v>-0.07589684057589596</v>
      </c>
      <c r="M32" s="263">
        <f t="shared" si="3"/>
        <v>0</v>
      </c>
      <c r="N32" s="69"/>
      <c r="O32" s="89"/>
    </row>
    <row r="33" spans="2:15" ht="15.75" customHeight="1">
      <c r="B33" s="466">
        <v>25</v>
      </c>
      <c r="C33" s="367" t="s">
        <v>173</v>
      </c>
      <c r="D33" s="295">
        <v>950026.9601553911</v>
      </c>
      <c r="E33" s="295">
        <v>923980.3516419922</v>
      </c>
      <c r="F33" s="362">
        <f t="shared" si="1"/>
        <v>0.028189569688480853</v>
      </c>
      <c r="G33" s="262">
        <f t="shared" si="2"/>
        <v>1</v>
      </c>
      <c r="H33" s="466">
        <v>25</v>
      </c>
      <c r="I33" s="367" t="s">
        <v>173</v>
      </c>
      <c r="J33" s="295">
        <v>506892</v>
      </c>
      <c r="K33" s="295"/>
      <c r="L33" s="471">
        <f t="shared" si="0"/>
      </c>
      <c r="M33" s="263"/>
      <c r="N33" s="26"/>
      <c r="O33" s="97"/>
    </row>
    <row r="34" spans="2:15" ht="15.75" customHeight="1">
      <c r="B34" s="466">
        <v>26</v>
      </c>
      <c r="C34" s="295" t="s">
        <v>173</v>
      </c>
      <c r="D34" s="295">
        <v>948874.7557534246</v>
      </c>
      <c r="E34" s="295">
        <v>959748.7996310049</v>
      </c>
      <c r="F34" s="362">
        <f t="shared" si="1"/>
        <v>-0.011330093751366066</v>
      </c>
      <c r="G34" s="262">
        <f t="shared" si="2"/>
        <v>0</v>
      </c>
      <c r="H34" s="466">
        <v>26</v>
      </c>
      <c r="I34" s="367" t="s">
        <v>173</v>
      </c>
      <c r="J34" s="295">
        <v>500000</v>
      </c>
      <c r="K34" s="295">
        <v>500000</v>
      </c>
      <c r="L34" s="471">
        <f t="shared" si="0"/>
        <v>0</v>
      </c>
      <c r="M34" s="263">
        <f t="shared" si="3"/>
        <v>0</v>
      </c>
      <c r="N34" s="26"/>
      <c r="O34" s="97"/>
    </row>
    <row r="35" spans="2:15" ht="15.75" customHeight="1">
      <c r="B35" s="466">
        <v>27</v>
      </c>
      <c r="C35" s="367" t="s">
        <v>173</v>
      </c>
      <c r="D35" s="295">
        <v>906481</v>
      </c>
      <c r="E35" s="295">
        <v>823300</v>
      </c>
      <c r="F35" s="362">
        <f t="shared" si="1"/>
        <v>0.10103364508684565</v>
      </c>
      <c r="G35" s="262">
        <f t="shared" si="2"/>
        <v>1</v>
      </c>
      <c r="H35" s="466">
        <v>27</v>
      </c>
      <c r="I35" s="367" t="s">
        <v>173</v>
      </c>
      <c r="J35" s="295">
        <v>499800</v>
      </c>
      <c r="K35" s="295">
        <v>509205</v>
      </c>
      <c r="L35" s="471">
        <f t="shared" si="0"/>
        <v>-0.018469967891124428</v>
      </c>
      <c r="M35" s="263">
        <f t="shared" si="3"/>
        <v>0</v>
      </c>
      <c r="N35" s="26"/>
      <c r="O35" s="97"/>
    </row>
    <row r="36" spans="2:15" ht="15.75" customHeight="1">
      <c r="B36" s="466">
        <v>28</v>
      </c>
      <c r="C36" s="367" t="s">
        <v>173</v>
      </c>
      <c r="D36" s="295">
        <v>899690</v>
      </c>
      <c r="E36" s="295">
        <v>735266</v>
      </c>
      <c r="F36" s="362">
        <f t="shared" si="1"/>
        <v>0.22362519142732018</v>
      </c>
      <c r="G36" s="262">
        <f t="shared" si="2"/>
        <v>1</v>
      </c>
      <c r="H36" s="466">
        <v>28</v>
      </c>
      <c r="I36" s="367" t="s">
        <v>173</v>
      </c>
      <c r="J36" s="295">
        <v>499480</v>
      </c>
      <c r="K36" s="295">
        <v>442099</v>
      </c>
      <c r="L36" s="471">
        <f t="shared" si="0"/>
        <v>0.12979219586563184</v>
      </c>
      <c r="M36" s="263">
        <f t="shared" si="3"/>
        <v>1</v>
      </c>
      <c r="N36" s="26"/>
      <c r="O36" s="97"/>
    </row>
    <row r="37" spans="2:15" ht="15.75" customHeight="1">
      <c r="B37" s="466">
        <v>29</v>
      </c>
      <c r="C37" s="367" t="s">
        <v>173</v>
      </c>
      <c r="D37" s="295">
        <v>888765</v>
      </c>
      <c r="E37" s="295">
        <v>833353</v>
      </c>
      <c r="F37" s="362">
        <f t="shared" si="1"/>
        <v>0.06649283076919388</v>
      </c>
      <c r="G37" s="262">
        <f t="shared" si="2"/>
        <v>1</v>
      </c>
      <c r="H37" s="466">
        <v>29</v>
      </c>
      <c r="I37" s="367" t="s">
        <v>173</v>
      </c>
      <c r="J37" s="295">
        <v>495120</v>
      </c>
      <c r="K37" s="295">
        <v>504720</v>
      </c>
      <c r="L37" s="471">
        <f t="shared" si="0"/>
        <v>-0.01902044698050409</v>
      </c>
      <c r="M37" s="263">
        <f t="shared" si="3"/>
        <v>0</v>
      </c>
      <c r="N37" s="26"/>
      <c r="O37" s="97"/>
    </row>
    <row r="38" spans="2:15" ht="15.75" customHeight="1">
      <c r="B38" s="466">
        <v>30</v>
      </c>
      <c r="C38" s="367" t="s">
        <v>173</v>
      </c>
      <c r="D38" s="295">
        <v>880520.8155596488</v>
      </c>
      <c r="E38" s="295">
        <v>858398.0135459529</v>
      </c>
      <c r="F38" s="362">
        <f t="shared" si="1"/>
        <v>0.02577219618939819</v>
      </c>
      <c r="G38" s="262">
        <f t="shared" si="2"/>
        <v>1</v>
      </c>
      <c r="H38" s="466">
        <v>30</v>
      </c>
      <c r="I38" s="367" t="s">
        <v>173</v>
      </c>
      <c r="J38" s="295">
        <v>493669</v>
      </c>
      <c r="K38" s="295">
        <v>392319</v>
      </c>
      <c r="L38" s="471">
        <f t="shared" si="0"/>
        <v>0.2583356911085113</v>
      </c>
      <c r="M38" s="263">
        <f t="shared" si="3"/>
        <v>1</v>
      </c>
      <c r="N38" s="26"/>
      <c r="O38" s="97"/>
    </row>
    <row r="39" spans="2:15" ht="15.75" customHeight="1">
      <c r="B39" s="466">
        <v>31</v>
      </c>
      <c r="C39" s="367" t="s">
        <v>173</v>
      </c>
      <c r="D39" s="295">
        <v>871881.4508738453</v>
      </c>
      <c r="E39" s="295">
        <v>804862</v>
      </c>
      <c r="F39" s="362">
        <f t="shared" si="1"/>
        <v>0.08326825079808131</v>
      </c>
      <c r="G39" s="262">
        <f t="shared" si="2"/>
        <v>1</v>
      </c>
      <c r="H39" s="466">
        <v>31</v>
      </c>
      <c r="I39" s="367" t="s">
        <v>173</v>
      </c>
      <c r="J39" s="295">
        <v>485000</v>
      </c>
      <c r="K39" s="295">
        <v>452000</v>
      </c>
      <c r="L39" s="471">
        <f t="shared" si="0"/>
        <v>0.07300884955752207</v>
      </c>
      <c r="M39" s="263">
        <f t="shared" si="3"/>
        <v>1</v>
      </c>
      <c r="N39" s="26"/>
      <c r="O39" s="97"/>
    </row>
    <row r="40" spans="2:15" ht="15.75" customHeight="1">
      <c r="B40" s="466">
        <v>32</v>
      </c>
      <c r="C40" s="367" t="s">
        <v>173</v>
      </c>
      <c r="D40" s="295">
        <v>871058</v>
      </c>
      <c r="E40" s="295">
        <v>801153</v>
      </c>
      <c r="F40" s="362">
        <f t="shared" si="1"/>
        <v>0.08725549302068392</v>
      </c>
      <c r="G40" s="262">
        <f t="shared" si="2"/>
        <v>1</v>
      </c>
      <c r="H40" s="466">
        <v>32</v>
      </c>
      <c r="I40" s="367" t="s">
        <v>173</v>
      </c>
      <c r="J40" s="295">
        <v>483658.98451086954</v>
      </c>
      <c r="K40" s="295">
        <v>592189.1008583691</v>
      </c>
      <c r="L40" s="471">
        <f t="shared" si="0"/>
        <v>-0.18326935803139033</v>
      </c>
      <c r="M40" s="263">
        <f t="shared" si="3"/>
        <v>0</v>
      </c>
      <c r="N40" s="70"/>
      <c r="O40" s="79"/>
    </row>
    <row r="41" spans="2:15" ht="15.75" customHeight="1">
      <c r="B41" s="466">
        <v>33</v>
      </c>
      <c r="C41" s="367" t="s">
        <v>173</v>
      </c>
      <c r="D41" s="295">
        <v>864866.0233687889</v>
      </c>
      <c r="E41" s="295">
        <v>656524</v>
      </c>
      <c r="F41" s="362">
        <f t="shared" si="1"/>
        <v>0.3173410619699948</v>
      </c>
      <c r="G41" s="262">
        <f t="shared" si="2"/>
        <v>1</v>
      </c>
      <c r="H41" s="466">
        <v>33</v>
      </c>
      <c r="I41" s="367" t="s">
        <v>173</v>
      </c>
      <c r="J41" s="295">
        <v>481950</v>
      </c>
      <c r="K41" s="295">
        <v>541611</v>
      </c>
      <c r="L41" s="471">
        <f t="shared" si="0"/>
        <v>-0.11015470512969638</v>
      </c>
      <c r="M41" s="263">
        <f t="shared" si="3"/>
        <v>0</v>
      </c>
      <c r="N41" s="70"/>
      <c r="O41" s="79"/>
    </row>
    <row r="42" spans="2:15" ht="15.75" customHeight="1">
      <c r="B42" s="466">
        <v>34</v>
      </c>
      <c r="C42" s="367" t="s">
        <v>173</v>
      </c>
      <c r="D42" s="295">
        <v>860994</v>
      </c>
      <c r="E42" s="295">
        <v>790823</v>
      </c>
      <c r="F42" s="362">
        <f t="shared" si="1"/>
        <v>0.0887316125100055</v>
      </c>
      <c r="G42" s="262">
        <f t="shared" si="2"/>
        <v>1</v>
      </c>
      <c r="H42" s="466">
        <v>34</v>
      </c>
      <c r="I42" s="367" t="s">
        <v>173</v>
      </c>
      <c r="J42" s="295">
        <v>481887</v>
      </c>
      <c r="K42" s="295">
        <v>531200</v>
      </c>
      <c r="L42" s="471">
        <f aca="true" t="shared" si="4" ref="L42:L69">IF(K42="","",J42/K42-100%)</f>
        <v>-0.09283320783132532</v>
      </c>
      <c r="M42" s="263">
        <f t="shared" si="3"/>
        <v>0</v>
      </c>
      <c r="N42" s="70"/>
      <c r="O42" s="79"/>
    </row>
    <row r="43" spans="2:15" ht="15.75" customHeight="1">
      <c r="B43" s="466">
        <v>35</v>
      </c>
      <c r="C43" s="367" t="s">
        <v>173</v>
      </c>
      <c r="D43" s="295">
        <v>854192.638</v>
      </c>
      <c r="E43" s="295">
        <v>795977.3</v>
      </c>
      <c r="F43" s="362">
        <f t="shared" si="1"/>
        <v>0.07313693242257036</v>
      </c>
      <c r="G43" s="262">
        <f t="shared" si="2"/>
        <v>1</v>
      </c>
      <c r="H43" s="466">
        <v>35</v>
      </c>
      <c r="I43" s="367" t="s">
        <v>173</v>
      </c>
      <c r="J43" s="295">
        <v>480000</v>
      </c>
      <c r="K43" s="295">
        <v>350000</v>
      </c>
      <c r="L43" s="471">
        <f t="shared" si="4"/>
        <v>0.37142857142857144</v>
      </c>
      <c r="M43" s="263">
        <f t="shared" si="3"/>
        <v>1</v>
      </c>
      <c r="N43" s="26"/>
      <c r="O43" s="97"/>
    </row>
    <row r="44" spans="2:15" ht="15.75" customHeight="1">
      <c r="B44" s="466">
        <v>36</v>
      </c>
      <c r="C44" s="367" t="s">
        <v>173</v>
      </c>
      <c r="D44" s="295">
        <v>836585.895514888</v>
      </c>
      <c r="E44" s="295">
        <v>788568</v>
      </c>
      <c r="F44" s="362">
        <f t="shared" si="1"/>
        <v>0.06089252355521402</v>
      </c>
      <c r="G44" s="262">
        <f t="shared" si="2"/>
        <v>1</v>
      </c>
      <c r="H44" s="466">
        <v>36</v>
      </c>
      <c r="I44" s="367" t="s">
        <v>173</v>
      </c>
      <c r="J44" s="295">
        <v>477000</v>
      </c>
      <c r="K44" s="295">
        <v>468000</v>
      </c>
      <c r="L44" s="471">
        <f t="shared" si="4"/>
        <v>0.019230769230769162</v>
      </c>
      <c r="M44" s="263">
        <f t="shared" si="3"/>
        <v>1</v>
      </c>
      <c r="N44" s="26"/>
      <c r="O44" s="97"/>
    </row>
    <row r="45" spans="2:13" ht="15.75" customHeight="1">
      <c r="B45" s="466">
        <v>37</v>
      </c>
      <c r="C45" s="367" t="s">
        <v>173</v>
      </c>
      <c r="D45" s="295">
        <v>823809.25</v>
      </c>
      <c r="E45" s="295">
        <v>758304.75</v>
      </c>
      <c r="F45" s="362">
        <f t="shared" si="1"/>
        <v>0.08638281640725576</v>
      </c>
      <c r="G45" s="262">
        <f t="shared" si="2"/>
        <v>1</v>
      </c>
      <c r="H45" s="466">
        <v>37</v>
      </c>
      <c r="I45" s="367" t="s">
        <v>173</v>
      </c>
      <c r="J45" s="295">
        <v>474873.13149253733</v>
      </c>
      <c r="K45" s="295">
        <v>685280.0223719677</v>
      </c>
      <c r="L45" s="471">
        <f t="shared" si="4"/>
        <v>-0.30703782980736327</v>
      </c>
      <c r="M45" s="263">
        <f t="shared" si="3"/>
        <v>0</v>
      </c>
    </row>
    <row r="46" spans="2:14" ht="15.75" customHeight="1">
      <c r="B46" s="466">
        <v>38</v>
      </c>
      <c r="C46" s="367" t="s">
        <v>173</v>
      </c>
      <c r="D46" s="295">
        <v>819879</v>
      </c>
      <c r="E46" s="295">
        <v>795478</v>
      </c>
      <c r="F46" s="362">
        <f t="shared" si="1"/>
        <v>0.03067463839351947</v>
      </c>
      <c r="G46" s="262">
        <f t="shared" si="2"/>
        <v>1</v>
      </c>
      <c r="H46" s="466">
        <v>38</v>
      </c>
      <c r="I46" s="367" t="s">
        <v>173</v>
      </c>
      <c r="J46" s="295">
        <v>472800</v>
      </c>
      <c r="K46" s="295">
        <v>484000</v>
      </c>
      <c r="L46" s="471">
        <f t="shared" si="4"/>
        <v>-0.023140495867768562</v>
      </c>
      <c r="M46" s="263">
        <f t="shared" si="3"/>
        <v>0</v>
      </c>
      <c r="N46" s="38"/>
    </row>
    <row r="47" spans="2:13" ht="15.75" customHeight="1">
      <c r="B47" s="466">
        <v>39</v>
      </c>
      <c r="C47" s="367" t="s">
        <v>173</v>
      </c>
      <c r="D47" s="295">
        <v>814000</v>
      </c>
      <c r="E47" s="295">
        <v>774000</v>
      </c>
      <c r="F47" s="362">
        <f t="shared" si="1"/>
        <v>0.05167958656330751</v>
      </c>
      <c r="G47" s="262">
        <f t="shared" si="2"/>
        <v>1</v>
      </c>
      <c r="H47" s="466">
        <v>39</v>
      </c>
      <c r="I47" s="367" t="s">
        <v>173</v>
      </c>
      <c r="J47" s="295">
        <v>468580.11204560037</v>
      </c>
      <c r="K47" s="295">
        <v>459040</v>
      </c>
      <c r="L47" s="471">
        <f t="shared" si="4"/>
        <v>0.020782746700941823</v>
      </c>
      <c r="M47" s="263">
        <f t="shared" si="3"/>
        <v>1</v>
      </c>
    </row>
    <row r="48" spans="2:13" ht="15.75" customHeight="1">
      <c r="B48" s="466">
        <v>40</v>
      </c>
      <c r="C48" s="367" t="s">
        <v>173</v>
      </c>
      <c r="D48" s="295">
        <v>808709</v>
      </c>
      <c r="E48" s="295">
        <v>776525</v>
      </c>
      <c r="F48" s="362">
        <f t="shared" si="1"/>
        <v>0.041446186536170826</v>
      </c>
      <c r="G48" s="262">
        <f t="shared" si="2"/>
        <v>1</v>
      </c>
      <c r="H48" s="466">
        <v>40</v>
      </c>
      <c r="I48" s="367" t="s">
        <v>173</v>
      </c>
      <c r="J48" s="295">
        <v>465641</v>
      </c>
      <c r="K48" s="295">
        <v>452838</v>
      </c>
      <c r="L48" s="471">
        <f t="shared" si="4"/>
        <v>0.028272803960798454</v>
      </c>
      <c r="M48" s="263">
        <f t="shared" si="3"/>
        <v>1</v>
      </c>
    </row>
    <row r="49" spans="2:14" ht="15.75" customHeight="1">
      <c r="B49" s="466">
        <v>41</v>
      </c>
      <c r="C49" s="367" t="s">
        <v>173</v>
      </c>
      <c r="D49" s="295">
        <v>807000</v>
      </c>
      <c r="E49" s="295">
        <v>818000</v>
      </c>
      <c r="F49" s="362">
        <f t="shared" si="1"/>
        <v>-0.01344743276283622</v>
      </c>
      <c r="G49" s="262">
        <f t="shared" si="2"/>
        <v>0</v>
      </c>
      <c r="H49" s="466">
        <v>41</v>
      </c>
      <c r="I49" s="367" t="s">
        <v>173</v>
      </c>
      <c r="J49" s="295">
        <v>462650</v>
      </c>
      <c r="K49" s="295">
        <v>564593</v>
      </c>
      <c r="L49" s="471">
        <f t="shared" si="4"/>
        <v>-0.18056015572279505</v>
      </c>
      <c r="M49" s="263">
        <f t="shared" si="3"/>
        <v>0</v>
      </c>
      <c r="N49" s="38"/>
    </row>
    <row r="50" spans="2:13" ht="15.75" customHeight="1">
      <c r="B50" s="466">
        <v>42</v>
      </c>
      <c r="C50" s="367" t="s">
        <v>173</v>
      </c>
      <c r="D50" s="295">
        <v>771881</v>
      </c>
      <c r="E50" s="295">
        <v>750000</v>
      </c>
      <c r="F50" s="362">
        <f t="shared" si="1"/>
        <v>0.02917466666666657</v>
      </c>
      <c r="G50" s="262">
        <f t="shared" si="2"/>
        <v>1</v>
      </c>
      <c r="H50" s="466">
        <v>42</v>
      </c>
      <c r="I50" s="367" t="s">
        <v>173</v>
      </c>
      <c r="J50" s="295">
        <v>455000</v>
      </c>
      <c r="K50" s="295">
        <v>580000</v>
      </c>
      <c r="L50" s="471">
        <f t="shared" si="4"/>
        <v>-0.2155172413793104</v>
      </c>
      <c r="M50" s="263">
        <f t="shared" si="3"/>
        <v>0</v>
      </c>
    </row>
    <row r="51" spans="2:13" ht="15.75" customHeight="1">
      <c r="B51" s="466">
        <v>43</v>
      </c>
      <c r="C51" s="367" t="s">
        <v>173</v>
      </c>
      <c r="D51" s="295">
        <v>766417.5824175824</v>
      </c>
      <c r="E51" s="295">
        <v>763336.0852801086</v>
      </c>
      <c r="F51" s="362">
        <f t="shared" si="1"/>
        <v>0.004036881259639413</v>
      </c>
      <c r="G51" s="262">
        <f t="shared" si="2"/>
        <v>1</v>
      </c>
      <c r="H51" s="466">
        <v>43</v>
      </c>
      <c r="I51" s="367" t="s">
        <v>173</v>
      </c>
      <c r="J51" s="295">
        <v>454419.5</v>
      </c>
      <c r="K51" s="295">
        <v>413023.6</v>
      </c>
      <c r="L51" s="471">
        <f t="shared" si="4"/>
        <v>0.10022647616262126</v>
      </c>
      <c r="M51" s="263">
        <f t="shared" si="3"/>
        <v>1</v>
      </c>
    </row>
    <row r="52" spans="2:13" ht="15.75" customHeight="1">
      <c r="B52" s="466">
        <v>44</v>
      </c>
      <c r="C52" s="367" t="s">
        <v>173</v>
      </c>
      <c r="D52" s="295">
        <v>753829.7740621073</v>
      </c>
      <c r="E52" s="295">
        <v>734159.3071907144</v>
      </c>
      <c r="F52" s="362">
        <f t="shared" si="1"/>
        <v>0.026793186000273694</v>
      </c>
      <c r="G52" s="262">
        <f t="shared" si="2"/>
        <v>1</v>
      </c>
      <c r="H52" s="466">
        <v>44</v>
      </c>
      <c r="I52" s="367" t="s">
        <v>173</v>
      </c>
      <c r="J52" s="295">
        <v>450000</v>
      </c>
      <c r="K52" s="295">
        <v>530000</v>
      </c>
      <c r="L52" s="471">
        <f t="shared" si="4"/>
        <v>-0.15094339622641506</v>
      </c>
      <c r="M52" s="263">
        <f t="shared" si="3"/>
        <v>0</v>
      </c>
    </row>
    <row r="53" spans="2:13" ht="15.75" customHeight="1">
      <c r="B53" s="466">
        <v>45</v>
      </c>
      <c r="C53" s="367" t="s">
        <v>173</v>
      </c>
      <c r="D53" s="295">
        <v>748254</v>
      </c>
      <c r="E53" s="295">
        <v>731378</v>
      </c>
      <c r="F53" s="362">
        <f t="shared" si="1"/>
        <v>0.023074251618178332</v>
      </c>
      <c r="G53" s="262">
        <f t="shared" si="2"/>
        <v>1</v>
      </c>
      <c r="H53" s="466">
        <v>45</v>
      </c>
      <c r="I53" s="367" t="s">
        <v>173</v>
      </c>
      <c r="J53" s="295">
        <v>448347.12006161886</v>
      </c>
      <c r="K53" s="295">
        <v>481617.97752808983</v>
      </c>
      <c r="L53" s="471">
        <f t="shared" si="4"/>
        <v>-0.06908142764361513</v>
      </c>
      <c r="M53" s="263">
        <f t="shared" si="3"/>
        <v>0</v>
      </c>
    </row>
    <row r="54" spans="2:13" ht="15.75" customHeight="1">
      <c r="B54" s="466">
        <v>46</v>
      </c>
      <c r="C54" s="367" t="s">
        <v>173</v>
      </c>
      <c r="D54" s="295">
        <v>726670</v>
      </c>
      <c r="E54" s="295">
        <v>724450</v>
      </c>
      <c r="F54" s="362">
        <f t="shared" si="1"/>
        <v>0.003064393677962629</v>
      </c>
      <c r="G54" s="262">
        <f t="shared" si="2"/>
        <v>1</v>
      </c>
      <c r="H54" s="466">
        <v>46</v>
      </c>
      <c r="I54" s="367" t="s">
        <v>173</v>
      </c>
      <c r="J54" s="295">
        <v>445761</v>
      </c>
      <c r="K54" s="295">
        <v>426887</v>
      </c>
      <c r="L54" s="471">
        <f t="shared" si="4"/>
        <v>0.04421310557594871</v>
      </c>
      <c r="M54" s="263">
        <f t="shared" si="3"/>
        <v>1</v>
      </c>
    </row>
    <row r="55" spans="2:13" ht="15.75" customHeight="1">
      <c r="B55" s="466">
        <v>47</v>
      </c>
      <c r="C55" s="367" t="s">
        <v>173</v>
      </c>
      <c r="D55" s="295">
        <v>726452</v>
      </c>
      <c r="E55" s="295">
        <v>665988</v>
      </c>
      <c r="F55" s="362">
        <f t="shared" si="1"/>
        <v>0.09078842261422126</v>
      </c>
      <c r="G55" s="262">
        <f t="shared" si="2"/>
        <v>1</v>
      </c>
      <c r="H55" s="466">
        <v>47</v>
      </c>
      <c r="I55" s="367" t="s">
        <v>173</v>
      </c>
      <c r="J55" s="295">
        <v>438525</v>
      </c>
      <c r="K55" s="295">
        <v>431611</v>
      </c>
      <c r="L55" s="471">
        <f t="shared" si="4"/>
        <v>0.016019054194633675</v>
      </c>
      <c r="M55" s="263">
        <f t="shared" si="3"/>
        <v>1</v>
      </c>
    </row>
    <row r="56" spans="2:13" ht="15.75" customHeight="1">
      <c r="B56" s="466">
        <v>48</v>
      </c>
      <c r="C56" s="367" t="s">
        <v>173</v>
      </c>
      <c r="D56" s="295">
        <v>721443.1628984375</v>
      </c>
      <c r="E56" s="295">
        <v>675381.060388387</v>
      </c>
      <c r="F56" s="362">
        <f t="shared" si="1"/>
        <v>0.06820164972284215</v>
      </c>
      <c r="G56" s="262">
        <f t="shared" si="2"/>
        <v>1</v>
      </c>
      <c r="H56" s="466">
        <v>48</v>
      </c>
      <c r="I56" s="367" t="s">
        <v>173</v>
      </c>
      <c r="J56" s="295">
        <v>418725</v>
      </c>
      <c r="K56" s="295">
        <v>350973</v>
      </c>
      <c r="L56" s="471">
        <f t="shared" si="4"/>
        <v>0.19304049029412518</v>
      </c>
      <c r="M56" s="263">
        <f t="shared" si="3"/>
        <v>1</v>
      </c>
    </row>
    <row r="57" spans="2:13" ht="15.75" customHeight="1">
      <c r="B57" s="466">
        <v>49</v>
      </c>
      <c r="C57" s="367" t="s">
        <v>173</v>
      </c>
      <c r="D57" s="295">
        <v>716562</v>
      </c>
      <c r="E57" s="295">
        <v>687089</v>
      </c>
      <c r="F57" s="362">
        <f t="shared" si="1"/>
        <v>0.042895461868840856</v>
      </c>
      <c r="G57" s="262">
        <f t="shared" si="2"/>
        <v>1</v>
      </c>
      <c r="H57" s="466">
        <v>49</v>
      </c>
      <c r="I57" s="367" t="s">
        <v>173</v>
      </c>
      <c r="J57" s="295">
        <v>415522</v>
      </c>
      <c r="K57" s="295">
        <v>401248</v>
      </c>
      <c r="L57" s="471">
        <f t="shared" si="4"/>
        <v>0.03557400909163411</v>
      </c>
      <c r="M57" s="263">
        <f t="shared" si="3"/>
        <v>1</v>
      </c>
    </row>
    <row r="58" spans="2:13" ht="15.75" customHeight="1">
      <c r="B58" s="466">
        <v>50</v>
      </c>
      <c r="C58" s="367" t="s">
        <v>173</v>
      </c>
      <c r="D58" s="295">
        <v>709898</v>
      </c>
      <c r="E58" s="295">
        <v>657536</v>
      </c>
      <c r="F58" s="362">
        <f t="shared" si="1"/>
        <v>0.0796336626435663</v>
      </c>
      <c r="G58" s="262">
        <f t="shared" si="2"/>
        <v>1</v>
      </c>
      <c r="H58" s="466">
        <v>50</v>
      </c>
      <c r="I58" s="367" t="s">
        <v>173</v>
      </c>
      <c r="J58" s="295">
        <v>389817.235</v>
      </c>
      <c r="K58" s="295">
        <v>389076.0025</v>
      </c>
      <c r="L58" s="471">
        <f t="shared" si="4"/>
        <v>0.0019051097863584943</v>
      </c>
      <c r="M58" s="263">
        <f t="shared" si="3"/>
        <v>1</v>
      </c>
    </row>
    <row r="59" spans="2:13" ht="15.75" customHeight="1">
      <c r="B59" s="466">
        <v>51</v>
      </c>
      <c r="C59" s="367" t="s">
        <v>173</v>
      </c>
      <c r="D59" s="295">
        <v>703384</v>
      </c>
      <c r="E59" s="295">
        <v>684172</v>
      </c>
      <c r="F59" s="362">
        <f t="shared" si="1"/>
        <v>0.028080658080131826</v>
      </c>
      <c r="G59" s="262">
        <f t="shared" si="2"/>
        <v>1</v>
      </c>
      <c r="H59" s="466">
        <v>51</v>
      </c>
      <c r="I59" s="367" t="s">
        <v>173</v>
      </c>
      <c r="J59" s="295">
        <v>385539.93488690886</v>
      </c>
      <c r="K59" s="295">
        <v>367791.2438379706</v>
      </c>
      <c r="L59" s="471">
        <f t="shared" si="4"/>
        <v>0.048257513865004986</v>
      </c>
      <c r="M59" s="263">
        <f t="shared" si="3"/>
        <v>1</v>
      </c>
    </row>
    <row r="60" spans="2:13" ht="15.75" customHeight="1">
      <c r="B60" s="466">
        <v>52</v>
      </c>
      <c r="C60" s="367" t="s">
        <v>173</v>
      </c>
      <c r="D60" s="295">
        <v>700000</v>
      </c>
      <c r="E60" s="295">
        <v>672000</v>
      </c>
      <c r="F60" s="362">
        <f t="shared" si="1"/>
        <v>0.04166666666666674</v>
      </c>
      <c r="G60" s="262">
        <f t="shared" si="2"/>
        <v>1</v>
      </c>
      <c r="H60" s="466">
        <v>52</v>
      </c>
      <c r="I60" s="367" t="s">
        <v>173</v>
      </c>
      <c r="J60" s="295">
        <v>377380</v>
      </c>
      <c r="K60" s="295"/>
      <c r="L60" s="471">
        <f t="shared" si="4"/>
      </c>
      <c r="M60" s="263"/>
    </row>
    <row r="61" spans="2:13" ht="15.75" customHeight="1">
      <c r="B61" s="466">
        <v>53</v>
      </c>
      <c r="C61" s="367" t="s">
        <v>173</v>
      </c>
      <c r="D61" s="295">
        <v>697541</v>
      </c>
      <c r="E61" s="295">
        <v>643340</v>
      </c>
      <c r="F61" s="362">
        <f t="shared" si="1"/>
        <v>0.08424938601672527</v>
      </c>
      <c r="G61" s="262">
        <f t="shared" si="2"/>
        <v>1</v>
      </c>
      <c r="H61" s="466">
        <v>53</v>
      </c>
      <c r="I61" s="367" t="s">
        <v>173</v>
      </c>
      <c r="J61" s="295">
        <v>366645.738207784</v>
      </c>
      <c r="K61" s="295">
        <v>478270.55943691346</v>
      </c>
      <c r="L61" s="471">
        <f t="shared" si="4"/>
        <v>-0.23339262479494804</v>
      </c>
      <c r="M61" s="263">
        <f t="shared" si="3"/>
        <v>0</v>
      </c>
    </row>
    <row r="62" spans="2:13" ht="15.75" customHeight="1">
      <c r="B62" s="466">
        <v>54</v>
      </c>
      <c r="C62" s="367" t="s">
        <v>173</v>
      </c>
      <c r="D62" s="295">
        <v>694506.4053139241</v>
      </c>
      <c r="E62" s="295">
        <v>687727.5983010243</v>
      </c>
      <c r="F62" s="362">
        <f t="shared" si="1"/>
        <v>0.009856819807211759</v>
      </c>
      <c r="G62" s="262">
        <f t="shared" si="2"/>
        <v>1</v>
      </c>
      <c r="H62" s="466">
        <v>54</v>
      </c>
      <c r="I62" s="367" t="s">
        <v>173</v>
      </c>
      <c r="J62" s="295">
        <v>361641</v>
      </c>
      <c r="K62" s="295">
        <v>437812</v>
      </c>
      <c r="L62" s="471">
        <f t="shared" si="4"/>
        <v>-0.1739810695001508</v>
      </c>
      <c r="M62" s="263">
        <f t="shared" si="3"/>
        <v>0</v>
      </c>
    </row>
    <row r="63" spans="2:13" ht="15.75" customHeight="1">
      <c r="B63" s="466">
        <v>55</v>
      </c>
      <c r="C63" s="367" t="s">
        <v>173</v>
      </c>
      <c r="D63" s="295">
        <v>669771</v>
      </c>
      <c r="E63" s="295">
        <v>664722</v>
      </c>
      <c r="F63" s="362">
        <f t="shared" si="1"/>
        <v>0.007595656530098305</v>
      </c>
      <c r="G63" s="262">
        <f t="shared" si="2"/>
        <v>1</v>
      </c>
      <c r="H63" s="466">
        <v>55</v>
      </c>
      <c r="I63" s="367" t="s">
        <v>173</v>
      </c>
      <c r="J63" s="295">
        <v>359000</v>
      </c>
      <c r="K63" s="295">
        <v>358000</v>
      </c>
      <c r="L63" s="471">
        <f t="shared" si="4"/>
        <v>0.0027932960893854997</v>
      </c>
      <c r="M63" s="263">
        <f t="shared" si="3"/>
        <v>1</v>
      </c>
    </row>
    <row r="64" spans="2:13" ht="15.75" customHeight="1">
      <c r="B64" s="466">
        <v>56</v>
      </c>
      <c r="C64" s="367" t="s">
        <v>173</v>
      </c>
      <c r="D64" s="295">
        <v>636544</v>
      </c>
      <c r="E64" s="295">
        <v>706125</v>
      </c>
      <c r="F64" s="362">
        <f t="shared" si="1"/>
        <v>-0.09853921047973091</v>
      </c>
      <c r="G64" s="262">
        <f t="shared" si="2"/>
        <v>0</v>
      </c>
      <c r="H64" s="466">
        <v>56</v>
      </c>
      <c r="I64" s="367" t="s">
        <v>173</v>
      </c>
      <c r="J64" s="295">
        <v>356957</v>
      </c>
      <c r="K64" s="295">
        <v>398160</v>
      </c>
      <c r="L64" s="471">
        <f t="shared" si="4"/>
        <v>-0.1034835242113723</v>
      </c>
      <c r="M64" s="263">
        <f t="shared" si="3"/>
        <v>0</v>
      </c>
    </row>
    <row r="65" spans="2:13" ht="15.75" customHeight="1">
      <c r="B65" s="466">
        <v>57</v>
      </c>
      <c r="C65" s="367" t="s">
        <v>173</v>
      </c>
      <c r="D65" s="295">
        <v>630180.6710250692</v>
      </c>
      <c r="E65" s="295">
        <v>581975.9076483051</v>
      </c>
      <c r="F65" s="362">
        <f t="shared" si="1"/>
        <v>0.08282948270411028</v>
      </c>
      <c r="G65" s="262">
        <f t="shared" si="2"/>
        <v>1</v>
      </c>
      <c r="H65" s="466">
        <v>57</v>
      </c>
      <c r="I65" s="367" t="s">
        <v>173</v>
      </c>
      <c r="J65" s="295">
        <v>352035</v>
      </c>
      <c r="K65" s="295"/>
      <c r="L65" s="471">
        <f t="shared" si="4"/>
      </c>
      <c r="M65" s="263"/>
    </row>
    <row r="66" spans="2:13" ht="15.75" customHeight="1">
      <c r="B66" s="466">
        <v>58</v>
      </c>
      <c r="C66" s="367" t="s">
        <v>173</v>
      </c>
      <c r="D66" s="295">
        <v>622869.3031358884</v>
      </c>
      <c r="E66" s="295">
        <v>612000</v>
      </c>
      <c r="F66" s="362">
        <f t="shared" si="1"/>
        <v>0.01776029924164768</v>
      </c>
      <c r="G66" s="262">
        <f t="shared" si="2"/>
        <v>1</v>
      </c>
      <c r="H66" s="466">
        <v>58</v>
      </c>
      <c r="I66" s="367" t="s">
        <v>173</v>
      </c>
      <c r="J66" s="295">
        <v>351055</v>
      </c>
      <c r="K66" s="295">
        <v>400000</v>
      </c>
      <c r="L66" s="471">
        <f t="shared" si="4"/>
        <v>-0.12236250000000004</v>
      </c>
      <c r="M66" s="263">
        <f t="shared" si="3"/>
        <v>0</v>
      </c>
    </row>
    <row r="67" spans="2:13" ht="15.75" customHeight="1">
      <c r="B67" s="466">
        <v>59</v>
      </c>
      <c r="C67" s="367" t="s">
        <v>173</v>
      </c>
      <c r="D67" s="295">
        <v>611000</v>
      </c>
      <c r="E67" s="295">
        <v>620000</v>
      </c>
      <c r="F67" s="362">
        <f t="shared" si="1"/>
        <v>-0.014516129032258074</v>
      </c>
      <c r="G67" s="262">
        <f t="shared" si="2"/>
        <v>0</v>
      </c>
      <c r="H67" s="466">
        <v>59</v>
      </c>
      <c r="I67" s="367" t="s">
        <v>173</v>
      </c>
      <c r="J67" s="295">
        <v>340823.09393555205</v>
      </c>
      <c r="K67" s="295">
        <v>389940</v>
      </c>
      <c r="L67" s="471">
        <f t="shared" si="4"/>
        <v>-0.1259601632672923</v>
      </c>
      <c r="M67" s="263">
        <f t="shared" si="3"/>
        <v>0</v>
      </c>
    </row>
    <row r="68" spans="2:13" ht="15.75" customHeight="1">
      <c r="B68" s="466">
        <v>60</v>
      </c>
      <c r="C68" s="367" t="s">
        <v>173</v>
      </c>
      <c r="D68" s="295">
        <v>598000</v>
      </c>
      <c r="E68" s="295">
        <v>679000</v>
      </c>
      <c r="F68" s="362">
        <f t="shared" si="1"/>
        <v>-0.11929307805596467</v>
      </c>
      <c r="G68" s="262">
        <f t="shared" si="2"/>
        <v>0</v>
      </c>
      <c r="H68" s="466">
        <v>60</v>
      </c>
      <c r="I68" s="367" t="s">
        <v>173</v>
      </c>
      <c r="J68" s="295">
        <v>307640</v>
      </c>
      <c r="K68" s="295">
        <v>288549</v>
      </c>
      <c r="L68" s="471">
        <f t="shared" si="4"/>
        <v>0.06616207299280186</v>
      </c>
      <c r="M68" s="263">
        <f t="shared" si="3"/>
        <v>1</v>
      </c>
    </row>
    <row r="69" spans="2:13" ht="15.75" customHeight="1">
      <c r="B69" s="466">
        <v>61</v>
      </c>
      <c r="C69" s="367" t="s">
        <v>173</v>
      </c>
      <c r="D69" s="295">
        <v>597376</v>
      </c>
      <c r="E69" s="295">
        <v>490498</v>
      </c>
      <c r="F69" s="362">
        <f t="shared" si="1"/>
        <v>0.2178969129333861</v>
      </c>
      <c r="G69" s="262">
        <f>IF(D69&gt;E69,1,0)</f>
        <v>1</v>
      </c>
      <c r="H69" s="466">
        <v>61</v>
      </c>
      <c r="I69" s="367" t="s">
        <v>173</v>
      </c>
      <c r="J69" s="295">
        <v>293744.1865768194</v>
      </c>
      <c r="K69" s="295"/>
      <c r="L69" s="471">
        <f t="shared" si="4"/>
      </c>
      <c r="M69" s="263"/>
    </row>
    <row r="70" spans="2:13" ht="15.75" customHeight="1">
      <c r="B70" s="466">
        <v>62</v>
      </c>
      <c r="C70" s="367" t="s">
        <v>173</v>
      </c>
      <c r="D70" s="295">
        <v>588231</v>
      </c>
      <c r="E70" s="295">
        <v>566000</v>
      </c>
      <c r="F70" s="362">
        <f t="shared" si="1"/>
        <v>0.03927738515901069</v>
      </c>
      <c r="G70" s="262">
        <f t="shared" si="2"/>
        <v>1</v>
      </c>
      <c r="H70" s="466">
        <v>62</v>
      </c>
      <c r="I70" s="367" t="s">
        <v>173</v>
      </c>
      <c r="J70" s="295">
        <v>268000</v>
      </c>
      <c r="K70" s="295">
        <v>228000</v>
      </c>
      <c r="L70" s="471">
        <f>IF(K70="","",J70/K70-100%)</f>
        <v>0.17543859649122817</v>
      </c>
      <c r="M70" s="263">
        <f t="shared" si="3"/>
        <v>1</v>
      </c>
    </row>
    <row r="71" spans="2:13" ht="15.75" customHeight="1">
      <c r="B71" s="466">
        <v>63</v>
      </c>
      <c r="C71" s="367" t="s">
        <v>173</v>
      </c>
      <c r="D71" s="295">
        <v>553506</v>
      </c>
      <c r="E71" s="295">
        <v>544100</v>
      </c>
      <c r="F71" s="362">
        <f t="shared" si="1"/>
        <v>0.017287263370703965</v>
      </c>
      <c r="G71" s="263">
        <f t="shared" si="2"/>
        <v>1</v>
      </c>
      <c r="H71" s="466">
        <v>63</v>
      </c>
      <c r="I71" s="310" t="s">
        <v>173</v>
      </c>
      <c r="J71" s="311">
        <v>244504.1910485529</v>
      </c>
      <c r="K71" s="359">
        <v>259996.31472268287</v>
      </c>
      <c r="L71" s="471">
        <f>IF(K71="","",J71/K71-100%)</f>
        <v>-0.05958593563394998</v>
      </c>
      <c r="M71" s="263">
        <f t="shared" si="3"/>
        <v>0</v>
      </c>
    </row>
    <row r="72" spans="2:13" ht="15.75" customHeight="1" thickBot="1">
      <c r="B72" s="466">
        <v>64</v>
      </c>
      <c r="C72" s="367" t="s">
        <v>173</v>
      </c>
      <c r="D72" s="295">
        <v>528755.7108304219</v>
      </c>
      <c r="E72" s="295">
        <v>498501.9357010604</v>
      </c>
      <c r="F72" s="362">
        <f>D72/E72-100%</f>
        <v>0.06068938345608332</v>
      </c>
      <c r="G72" s="263">
        <f t="shared" si="2"/>
        <v>1</v>
      </c>
      <c r="H72" s="472">
        <v>64</v>
      </c>
      <c r="I72" s="371" t="s">
        <v>173</v>
      </c>
      <c r="J72" s="468">
        <v>219594</v>
      </c>
      <c r="K72" s="469">
        <v>181949</v>
      </c>
      <c r="L72" s="473">
        <f>IF(K72="","",J72/K72-100%)</f>
        <v>0.20689863643108786</v>
      </c>
      <c r="M72" s="263">
        <f t="shared" si="3"/>
        <v>1</v>
      </c>
    </row>
    <row r="73" spans="2:8" ht="15.75" customHeight="1">
      <c r="B73" s="466">
        <v>65</v>
      </c>
      <c r="C73" s="367" t="s">
        <v>173</v>
      </c>
      <c r="D73" s="295">
        <v>512135</v>
      </c>
      <c r="E73" s="295">
        <v>372596.08</v>
      </c>
      <c r="F73" s="362">
        <f>D73/E73-100%</f>
        <v>0.37450453048244614</v>
      </c>
      <c r="G73" s="263">
        <f t="shared" si="2"/>
        <v>1</v>
      </c>
      <c r="H73" s="24"/>
    </row>
    <row r="74" spans="2:8" ht="15.75" customHeight="1" thickBot="1">
      <c r="B74" s="467">
        <v>66</v>
      </c>
      <c r="C74" s="371" t="s">
        <v>173</v>
      </c>
      <c r="D74" s="468">
        <v>441156</v>
      </c>
      <c r="E74" s="469">
        <v>413780</v>
      </c>
      <c r="F74" s="363">
        <f>D74/E74-100%</f>
        <v>0.06616076175745556</v>
      </c>
      <c r="G74" s="263">
        <f>IF(D74&gt;E74,1,0)</f>
        <v>1</v>
      </c>
      <c r="H74" s="24"/>
    </row>
    <row r="75" spans="2:12" ht="15.75" customHeight="1">
      <c r="B75" s="119"/>
      <c r="F75" s="115"/>
      <c r="G75" s="105"/>
      <c r="H75" s="24"/>
      <c r="I75" s="23"/>
      <c r="J75" s="35"/>
      <c r="K75" s="23"/>
      <c r="L75" s="23"/>
    </row>
    <row r="76" spans="2:12" ht="15.75" customHeight="1">
      <c r="B76" s="49"/>
      <c r="C76" s="45" t="s">
        <v>70</v>
      </c>
      <c r="D76" s="46">
        <f>AVERAGE(D9:D74)</f>
        <v>967910.0082406276</v>
      </c>
      <c r="E76" s="47"/>
      <c r="F76" s="73"/>
      <c r="H76" s="24"/>
      <c r="I76" s="45" t="s">
        <v>70</v>
      </c>
      <c r="J76" s="71">
        <f>AVERAGE(J9:J72)</f>
        <v>558598.1968454189</v>
      </c>
      <c r="K76" s="23"/>
      <c r="L76" s="23"/>
    </row>
    <row r="77" spans="2:13" ht="15.75" customHeight="1">
      <c r="B77" s="49"/>
      <c r="C77" s="45" t="s">
        <v>108</v>
      </c>
      <c r="D77" s="47">
        <f>AVERAGE(D9:D74)</f>
        <v>967910.0082406276</v>
      </c>
      <c r="E77" s="47">
        <f>AVERAGE(E9:E74)</f>
        <v>912556.8593952062</v>
      </c>
      <c r="F77" s="48">
        <f>D77/E77-100%</f>
        <v>0.0606572053845571</v>
      </c>
      <c r="G77" s="105">
        <f>IF(D77&gt;E77,1,0)</f>
        <v>1</v>
      </c>
      <c r="H77" s="24"/>
      <c r="I77" s="45" t="s">
        <v>108</v>
      </c>
      <c r="J77" s="47">
        <f>AVERAGE(J9:J32,J34:J59,J66:J68,J70:J72,J61:J64)</f>
        <v>570337.2235254998</v>
      </c>
      <c r="K77" s="47">
        <f>AVERAGE(K9:K32,K34:K59,K66:K68,K70:K72,K61:K64)</f>
        <v>573367.1660009668</v>
      </c>
      <c r="L77" s="48">
        <f>J77/K77-100%</f>
        <v>-0.005284471548309577</v>
      </c>
      <c r="M77" s="105">
        <f>IF(J77&gt;K77,1,0)</f>
        <v>0</v>
      </c>
    </row>
    <row r="78" spans="2:13" ht="15.75" customHeight="1">
      <c r="B78" s="49"/>
      <c r="C78" s="23"/>
      <c r="D78" s="23"/>
      <c r="E78" s="23"/>
      <c r="F78" s="23"/>
      <c r="G78" s="59"/>
      <c r="H78" s="24"/>
      <c r="I78" s="23"/>
      <c r="J78" s="35"/>
      <c r="K78" s="23"/>
      <c r="L78" s="23"/>
      <c r="M78" s="67"/>
    </row>
    <row r="79" spans="2:13" ht="15.75" customHeight="1">
      <c r="B79" s="74"/>
      <c r="C79" s="572" t="s">
        <v>158</v>
      </c>
      <c r="D79" s="573"/>
      <c r="E79" s="573"/>
      <c r="F79" s="573"/>
      <c r="G79" s="59"/>
      <c r="H79" s="24"/>
      <c r="I79" s="23"/>
      <c r="J79" s="35"/>
      <c r="K79" s="23"/>
      <c r="L79" s="23"/>
      <c r="M79" s="67"/>
    </row>
    <row r="80" spans="2:13" ht="15.75" customHeight="1">
      <c r="B80" s="149"/>
      <c r="C80" s="573"/>
      <c r="D80" s="573"/>
      <c r="E80" s="573"/>
      <c r="F80" s="573"/>
      <c r="G80" s="59"/>
      <c r="H80" s="24"/>
      <c r="I80" s="23"/>
      <c r="J80" s="35"/>
      <c r="K80" s="23"/>
      <c r="L80" s="23"/>
      <c r="M80" s="67"/>
    </row>
    <row r="81" spans="2:13" ht="15.75" customHeight="1">
      <c r="B81" s="23"/>
      <c r="C81" s="34"/>
      <c r="D81" s="49"/>
      <c r="E81" s="49"/>
      <c r="F81" s="24"/>
      <c r="G81" s="59"/>
      <c r="H81" s="24"/>
      <c r="I81" s="23"/>
      <c r="J81" s="39"/>
      <c r="K81" s="44"/>
      <c r="L81" s="60"/>
      <c r="M81" s="67"/>
    </row>
    <row r="82" spans="2:13" ht="15.75" customHeight="1">
      <c r="B82" s="23"/>
      <c r="C82" s="34"/>
      <c r="D82" s="49"/>
      <c r="E82" s="49"/>
      <c r="F82" s="24"/>
      <c r="G82" s="260"/>
      <c r="H82" s="24"/>
      <c r="I82" s="23"/>
      <c r="J82" s="39"/>
      <c r="K82" s="44"/>
      <c r="L82" s="20"/>
      <c r="M82" s="67"/>
    </row>
    <row r="83" spans="2:13" ht="15.75" customHeight="1">
      <c r="B83" s="23"/>
      <c r="C83" s="34"/>
      <c r="D83" s="49"/>
      <c r="E83" s="49"/>
      <c r="F83" s="24"/>
      <c r="G83" s="260"/>
      <c r="H83" s="24"/>
      <c r="I83" s="34"/>
      <c r="J83" s="39"/>
      <c r="K83" s="44"/>
      <c r="L83" s="60"/>
      <c r="M83" s="67"/>
    </row>
    <row r="84" spans="2:13" ht="15.75" customHeight="1">
      <c r="B84" s="23"/>
      <c r="C84" s="34"/>
      <c r="D84" s="49"/>
      <c r="E84" s="49"/>
      <c r="F84" s="24"/>
      <c r="G84" s="260"/>
      <c r="H84" s="24"/>
      <c r="I84" s="34"/>
      <c r="J84" s="39"/>
      <c r="K84" s="44"/>
      <c r="L84" s="20"/>
      <c r="M84" s="67"/>
    </row>
    <row r="85" spans="3:13" ht="15.75" customHeight="1">
      <c r="C85" s="26"/>
      <c r="D85" s="103"/>
      <c r="E85" s="103"/>
      <c r="F85" s="27"/>
      <c r="G85" s="260"/>
      <c r="H85" s="24"/>
      <c r="I85" s="34"/>
      <c r="J85" s="39"/>
      <c r="K85" s="44"/>
      <c r="L85" s="60"/>
      <c r="M85" s="67"/>
    </row>
    <row r="86" spans="3:12" ht="15.75" customHeight="1">
      <c r="C86" s="26"/>
      <c r="D86" s="103"/>
      <c r="E86" s="103"/>
      <c r="F86" s="27"/>
      <c r="G86" s="260"/>
      <c r="H86" s="27"/>
      <c r="I86" s="157"/>
      <c r="J86" s="16"/>
      <c r="K86" s="99"/>
      <c r="L86" s="25"/>
    </row>
    <row r="87" spans="3:12" ht="15.75" customHeight="1">
      <c r="C87" s="26"/>
      <c r="D87" s="103"/>
      <c r="E87" s="103"/>
      <c r="F87" s="27"/>
      <c r="G87" s="260"/>
      <c r="H87" s="27"/>
      <c r="I87" s="157"/>
      <c r="J87" s="16"/>
      <c r="K87" s="99"/>
      <c r="L87" s="60"/>
    </row>
    <row r="88" spans="3:12" ht="15.75" customHeight="1">
      <c r="C88" s="26"/>
      <c r="D88" s="103"/>
      <c r="E88" s="103"/>
      <c r="F88" s="27"/>
      <c r="G88" s="260"/>
      <c r="H88" s="27"/>
      <c r="I88" s="25"/>
      <c r="J88" s="25"/>
      <c r="K88" s="25"/>
      <c r="L88" s="25"/>
    </row>
    <row r="89" spans="3:12" ht="15.75" customHeight="1">
      <c r="C89" s="26"/>
      <c r="D89" s="103"/>
      <c r="E89" s="103"/>
      <c r="F89" s="27"/>
      <c r="G89" s="260"/>
      <c r="H89" s="27"/>
      <c r="I89" s="25"/>
      <c r="J89" s="25"/>
      <c r="K89" s="25"/>
      <c r="L89" s="152"/>
    </row>
    <row r="90" spans="3:12" ht="15.75" customHeight="1">
      <c r="C90" s="26"/>
      <c r="D90" s="103"/>
      <c r="E90" s="103"/>
      <c r="F90" s="27"/>
      <c r="G90" s="260"/>
      <c r="H90" s="27"/>
      <c r="I90" s="25"/>
      <c r="J90" s="25"/>
      <c r="K90" s="25"/>
      <c r="L90" s="25"/>
    </row>
    <row r="91" spans="3:8" ht="15.75" customHeight="1">
      <c r="C91" s="26"/>
      <c r="D91" s="103"/>
      <c r="E91" s="103"/>
      <c r="F91" s="27"/>
      <c r="G91" s="260"/>
      <c r="H91" s="27"/>
    </row>
    <row r="92" spans="3:8" ht="15.75" customHeight="1">
      <c r="C92" s="26"/>
      <c r="D92" s="103"/>
      <c r="E92" s="103"/>
      <c r="F92" s="27"/>
      <c r="G92" s="260"/>
      <c r="H92" s="27"/>
    </row>
    <row r="93" spans="3:8" ht="15.75" customHeight="1">
      <c r="C93" s="26"/>
      <c r="D93" s="103"/>
      <c r="E93" s="103"/>
      <c r="F93" s="27"/>
      <c r="G93" s="260"/>
      <c r="H93" s="27"/>
    </row>
    <row r="94" spans="3:8" ht="15.75" customHeight="1">
      <c r="C94" s="26"/>
      <c r="D94" s="103"/>
      <c r="E94" s="103"/>
      <c r="F94" s="27"/>
      <c r="G94" s="260"/>
      <c r="H94" s="27"/>
    </row>
    <row r="95" spans="3:8" ht="15.75" customHeight="1">
      <c r="C95" s="26"/>
      <c r="D95" s="103"/>
      <c r="E95" s="103"/>
      <c r="F95" s="27"/>
      <c r="G95" s="260"/>
      <c r="H95" s="27"/>
    </row>
    <row r="96" spans="3:8" ht="15.75" customHeight="1">
      <c r="C96" s="26"/>
      <c r="D96" s="103"/>
      <c r="E96" s="103"/>
      <c r="F96" s="27"/>
      <c r="G96" s="260"/>
      <c r="H96" s="27"/>
    </row>
    <row r="97" spans="3:8" ht="15.75" customHeight="1">
      <c r="C97" s="26"/>
      <c r="D97" s="103"/>
      <c r="E97" s="103"/>
      <c r="F97" s="27"/>
      <c r="G97" s="260"/>
      <c r="H97" s="27"/>
    </row>
    <row r="98" spans="3:8" ht="15.75" customHeight="1">
      <c r="C98" s="26"/>
      <c r="D98" s="103"/>
      <c r="E98" s="103"/>
      <c r="F98" s="27"/>
      <c r="G98" s="260"/>
      <c r="H98" s="27"/>
    </row>
    <row r="99" spans="3:8" ht="15.75" customHeight="1">
      <c r="C99" s="26"/>
      <c r="D99" s="103"/>
      <c r="E99" s="103"/>
      <c r="F99" s="27"/>
      <c r="G99" s="260"/>
      <c r="H99" s="27"/>
    </row>
    <row r="100" spans="3:8" ht="15.75" customHeight="1">
      <c r="C100" s="26"/>
      <c r="D100" s="103"/>
      <c r="E100" s="103"/>
      <c r="F100" s="27"/>
      <c r="G100" s="260"/>
      <c r="H100" s="27"/>
    </row>
    <row r="101" spans="3:8" ht="15.75" customHeight="1">
      <c r="C101" s="26"/>
      <c r="D101" s="103"/>
      <c r="E101" s="103"/>
      <c r="F101" s="27"/>
      <c r="G101" s="260"/>
      <c r="H101" s="27"/>
    </row>
    <row r="102" spans="3:8" ht="15.75" customHeight="1">
      <c r="C102" s="26"/>
      <c r="D102" s="103"/>
      <c r="E102" s="103"/>
      <c r="F102" s="27"/>
      <c r="G102" s="260"/>
      <c r="H102" s="27"/>
    </row>
    <row r="103" spans="3:8" ht="15.75" customHeight="1">
      <c r="C103" s="26"/>
      <c r="D103" s="103"/>
      <c r="E103" s="103"/>
      <c r="F103" s="27"/>
      <c r="G103" s="260"/>
      <c r="H103" s="27"/>
    </row>
    <row r="104" spans="3:8" ht="15.75" customHeight="1">
      <c r="C104" s="26"/>
      <c r="D104" s="103"/>
      <c r="E104" s="103"/>
      <c r="F104" s="27"/>
      <c r="G104" s="260"/>
      <c r="H104" s="27"/>
    </row>
    <row r="105" spans="3:8" ht="15.75" customHeight="1">
      <c r="C105" s="26"/>
      <c r="D105" s="103"/>
      <c r="E105" s="103"/>
      <c r="F105" s="27"/>
      <c r="G105" s="260"/>
      <c r="H105" s="27"/>
    </row>
    <row r="106" spans="3:8" ht="15.75" customHeight="1">
      <c r="C106" s="26"/>
      <c r="D106" s="103"/>
      <c r="E106" s="103"/>
      <c r="F106" s="27"/>
      <c r="G106" s="260"/>
      <c r="H106" s="27"/>
    </row>
    <row r="107" spans="3:8" ht="15.75" customHeight="1">
      <c r="C107" s="26"/>
      <c r="D107" s="103"/>
      <c r="E107" s="103"/>
      <c r="F107" s="27"/>
      <c r="G107" s="260"/>
      <c r="H107" s="27"/>
    </row>
    <row r="108" spans="3:8" ht="15.75" customHeight="1">
      <c r="C108" s="26"/>
      <c r="D108" s="103"/>
      <c r="E108" s="103"/>
      <c r="F108" s="27"/>
      <c r="G108" s="260"/>
      <c r="H108" s="27"/>
    </row>
    <row r="109" spans="3:8" ht="15.75" customHeight="1">
      <c r="C109" s="26"/>
      <c r="D109" s="103"/>
      <c r="E109" s="103"/>
      <c r="F109" s="27"/>
      <c r="G109" s="260"/>
      <c r="H109" s="27"/>
    </row>
    <row r="110" spans="3:8" ht="15.75" customHeight="1">
      <c r="C110" s="26"/>
      <c r="D110" s="103"/>
      <c r="E110" s="103"/>
      <c r="F110" s="27"/>
      <c r="G110" s="260"/>
      <c r="H110" s="27"/>
    </row>
    <row r="111" spans="3:8" ht="15.75" customHeight="1">
      <c r="C111" s="26"/>
      <c r="D111" s="103"/>
      <c r="E111" s="103"/>
      <c r="F111" s="27"/>
      <c r="G111" s="260"/>
      <c r="H111" s="27"/>
    </row>
    <row r="112" spans="3:8" ht="15.75" customHeight="1">
      <c r="C112" s="26"/>
      <c r="D112" s="103"/>
      <c r="E112" s="103"/>
      <c r="F112" s="27"/>
      <c r="G112" s="260"/>
      <c r="H112" s="27"/>
    </row>
    <row r="113" spans="3:8" ht="15.75" customHeight="1">
      <c r="C113" s="26"/>
      <c r="D113" s="103"/>
      <c r="E113" s="103"/>
      <c r="F113" s="27"/>
      <c r="G113" s="260"/>
      <c r="H113" s="27"/>
    </row>
    <row r="114" spans="3:8" ht="15.75" customHeight="1">
      <c r="C114" s="26"/>
      <c r="D114" s="103"/>
      <c r="E114" s="103"/>
      <c r="F114" s="27"/>
      <c r="G114" s="260"/>
      <c r="H114" s="27"/>
    </row>
    <row r="115" spans="3:8" ht="15.75" customHeight="1">
      <c r="C115" s="26"/>
      <c r="D115" s="103"/>
      <c r="E115" s="103"/>
      <c r="F115" s="27"/>
      <c r="G115" s="260"/>
      <c r="H115" s="27"/>
    </row>
    <row r="116" spans="3:8" ht="15.75" customHeight="1">
      <c r="C116" s="26"/>
      <c r="D116" s="103"/>
      <c r="E116" s="103"/>
      <c r="F116" s="27"/>
      <c r="G116" s="260"/>
      <c r="H116" s="27"/>
    </row>
    <row r="117" spans="3:8" ht="15.75" customHeight="1">
      <c r="C117" s="26"/>
      <c r="D117" s="103"/>
      <c r="E117" s="103"/>
      <c r="F117" s="27"/>
      <c r="G117" s="260"/>
      <c r="H117" s="27"/>
    </row>
    <row r="118" spans="3:8" ht="15.75" customHeight="1">
      <c r="C118" s="26"/>
      <c r="D118" s="103"/>
      <c r="E118" s="103"/>
      <c r="F118" s="27"/>
      <c r="G118" s="260"/>
      <c r="H118" s="27"/>
    </row>
    <row r="119" spans="3:8" ht="15.75" customHeight="1">
      <c r="C119" s="26"/>
      <c r="D119" s="103"/>
      <c r="E119" s="103"/>
      <c r="F119" s="27"/>
      <c r="G119" s="260"/>
      <c r="H119" s="27"/>
    </row>
    <row r="120" spans="3:8" ht="15.75" customHeight="1">
      <c r="C120" s="26"/>
      <c r="D120" s="103"/>
      <c r="E120" s="103"/>
      <c r="F120" s="27"/>
      <c r="G120" s="260"/>
      <c r="H120" s="27"/>
    </row>
    <row r="121" spans="3:8" ht="15.75" customHeight="1">
      <c r="C121" s="26"/>
      <c r="D121" s="103"/>
      <c r="E121" s="103"/>
      <c r="F121" s="27"/>
      <c r="G121" s="260"/>
      <c r="H121" s="27"/>
    </row>
    <row r="122" spans="3:8" ht="15.75" customHeight="1">
      <c r="C122" s="26"/>
      <c r="D122" s="103"/>
      <c r="E122" s="103"/>
      <c r="F122" s="27"/>
      <c r="G122" s="260"/>
      <c r="H122" s="27"/>
    </row>
    <row r="123" spans="3:8" ht="15.75" customHeight="1">
      <c r="C123" s="26"/>
      <c r="D123" s="103"/>
      <c r="E123" s="103"/>
      <c r="F123" s="27"/>
      <c r="G123" s="260"/>
      <c r="H123" s="27"/>
    </row>
    <row r="124" spans="3:8" ht="15.75" customHeight="1">
      <c r="C124" s="26"/>
      <c r="D124" s="103"/>
      <c r="E124" s="103"/>
      <c r="F124" s="27"/>
      <c r="G124" s="260"/>
      <c r="H124" s="27"/>
    </row>
    <row r="125" spans="3:8" ht="15.75" customHeight="1">
      <c r="C125" s="26"/>
      <c r="D125" s="103"/>
      <c r="E125" s="103"/>
      <c r="F125" s="27"/>
      <c r="G125" s="260"/>
      <c r="H125" s="27"/>
    </row>
    <row r="126" spans="3:8" ht="15.75" customHeight="1">
      <c r="C126" s="26"/>
      <c r="D126" s="103"/>
      <c r="E126" s="103"/>
      <c r="F126" s="27"/>
      <c r="G126" s="260"/>
      <c r="H126" s="27"/>
    </row>
    <row r="127" spans="3:8" ht="15.75" customHeight="1">
      <c r="C127" s="26"/>
      <c r="D127" s="103"/>
      <c r="E127" s="103"/>
      <c r="F127" s="27"/>
      <c r="G127" s="260"/>
      <c r="H127" s="27"/>
    </row>
    <row r="128" spans="3:8" ht="15.75" customHeight="1">
      <c r="C128" s="26"/>
      <c r="D128" s="103"/>
      <c r="E128" s="103"/>
      <c r="F128" s="27"/>
      <c r="G128" s="260"/>
      <c r="H128" s="27"/>
    </row>
    <row r="129" spans="3:8" ht="15.75" customHeight="1">
      <c r="C129" s="26"/>
      <c r="D129" s="103"/>
      <c r="E129" s="103"/>
      <c r="F129" s="27"/>
      <c r="G129" s="260"/>
      <c r="H129" s="27"/>
    </row>
    <row r="130" spans="3:8" ht="15.75" customHeight="1">
      <c r="C130" s="26"/>
      <c r="D130" s="103"/>
      <c r="E130" s="103"/>
      <c r="F130" s="27"/>
      <c r="G130" s="260"/>
      <c r="H130" s="27"/>
    </row>
    <row r="131" spans="3:8" ht="15.75" customHeight="1">
      <c r="C131" s="26"/>
      <c r="D131" s="103"/>
      <c r="E131" s="103"/>
      <c r="F131" s="27"/>
      <c r="G131" s="260"/>
      <c r="H131" s="27"/>
    </row>
    <row r="132" spans="3:8" ht="15.75" customHeight="1">
      <c r="C132" s="26"/>
      <c r="D132" s="103"/>
      <c r="E132" s="103"/>
      <c r="F132" s="27"/>
      <c r="G132" s="260"/>
      <c r="H132" s="27"/>
    </row>
    <row r="133" spans="3:8" ht="15.75" customHeight="1">
      <c r="C133" s="26"/>
      <c r="D133" s="103"/>
      <c r="E133" s="103"/>
      <c r="F133" s="27"/>
      <c r="G133" s="260"/>
      <c r="H133" s="27"/>
    </row>
    <row r="134" spans="3:8" ht="15.75" customHeight="1">
      <c r="C134" s="26"/>
      <c r="D134" s="103"/>
      <c r="E134" s="103"/>
      <c r="F134" s="27"/>
      <c r="G134" s="260"/>
      <c r="H134" s="27"/>
    </row>
    <row r="135" spans="3:8" ht="15.75" customHeight="1">
      <c r="C135" s="26"/>
      <c r="D135" s="103"/>
      <c r="E135" s="103"/>
      <c r="F135" s="27"/>
      <c r="G135" s="260"/>
      <c r="H135" s="27"/>
    </row>
    <row r="136" spans="3:8" ht="15.75" customHeight="1">
      <c r="C136" s="26"/>
      <c r="D136" s="103"/>
      <c r="E136" s="103"/>
      <c r="F136" s="27"/>
      <c r="G136" s="260"/>
      <c r="H136" s="27"/>
    </row>
    <row r="137" spans="3:8" ht="15.75" customHeight="1">
      <c r="C137" s="26"/>
      <c r="D137" s="103"/>
      <c r="E137" s="103"/>
      <c r="F137" s="27"/>
      <c r="G137" s="260"/>
      <c r="H137" s="27"/>
    </row>
    <row r="138" spans="3:8" ht="15.75" customHeight="1">
      <c r="C138" s="26"/>
      <c r="D138" s="103"/>
      <c r="E138" s="103"/>
      <c r="F138" s="27"/>
      <c r="G138" s="260"/>
      <c r="H138" s="27"/>
    </row>
    <row r="139" spans="3:8" ht="15.75" customHeight="1">
      <c r="C139" s="26"/>
      <c r="D139" s="103"/>
      <c r="E139" s="103"/>
      <c r="F139" s="27"/>
      <c r="G139" s="260"/>
      <c r="H139" s="27"/>
    </row>
    <row r="140" spans="3:8" ht="15.75" customHeight="1">
      <c r="C140" s="26"/>
      <c r="D140" s="103"/>
      <c r="E140" s="103"/>
      <c r="F140" s="27"/>
      <c r="G140" s="260"/>
      <c r="H140" s="27"/>
    </row>
    <row r="141" spans="3:8" ht="15.75" customHeight="1">
      <c r="C141" s="26"/>
      <c r="D141" s="103"/>
      <c r="E141" s="103"/>
      <c r="F141" s="27"/>
      <c r="G141" s="260"/>
      <c r="H141" s="27"/>
    </row>
    <row r="142" spans="3:8" ht="15.75" customHeight="1">
      <c r="C142" s="26"/>
      <c r="D142" s="103"/>
      <c r="E142" s="103"/>
      <c r="F142" s="27"/>
      <c r="G142" s="260"/>
      <c r="H142" s="27"/>
    </row>
    <row r="143" spans="3:8" ht="15.75" customHeight="1">
      <c r="C143" s="26"/>
      <c r="D143" s="103"/>
      <c r="E143" s="103"/>
      <c r="F143" s="27"/>
      <c r="G143" s="260"/>
      <c r="H143" s="27"/>
    </row>
    <row r="144" spans="3:8" ht="15.75" customHeight="1">
      <c r="C144" s="26"/>
      <c r="D144" s="103"/>
      <c r="E144" s="103"/>
      <c r="F144" s="27"/>
      <c r="G144" s="260"/>
      <c r="H144" s="27"/>
    </row>
    <row r="145" spans="3:8" ht="15.75" customHeight="1">
      <c r="C145" s="26"/>
      <c r="D145" s="103"/>
      <c r="E145" s="103"/>
      <c r="F145" s="27"/>
      <c r="G145" s="260"/>
      <c r="H145" s="27"/>
    </row>
    <row r="146" spans="3:8" ht="15.75" customHeight="1">
      <c r="C146" s="26"/>
      <c r="D146" s="103"/>
      <c r="E146" s="103"/>
      <c r="F146" s="27"/>
      <c r="G146" s="260"/>
      <c r="H146" s="27"/>
    </row>
    <row r="147" spans="3:8" ht="15.75" customHeight="1">
      <c r="C147" s="26"/>
      <c r="D147" s="103"/>
      <c r="E147" s="103"/>
      <c r="F147" s="27"/>
      <c r="G147" s="260"/>
      <c r="H147" s="27"/>
    </row>
    <row r="148" spans="3:8" ht="15.75" customHeight="1">
      <c r="C148" s="26"/>
      <c r="D148" s="103"/>
      <c r="E148" s="103"/>
      <c r="F148" s="27"/>
      <c r="G148" s="260"/>
      <c r="H148" s="27"/>
    </row>
    <row r="149" spans="3:8" ht="15.75" customHeight="1">
      <c r="C149" s="26"/>
      <c r="D149" s="103"/>
      <c r="E149" s="103"/>
      <c r="F149" s="27"/>
      <c r="G149" s="260"/>
      <c r="H149" s="27"/>
    </row>
    <row r="150" spans="3:8" ht="15.75" customHeight="1">
      <c r="C150" s="26"/>
      <c r="D150" s="103"/>
      <c r="E150" s="103"/>
      <c r="F150" s="27"/>
      <c r="G150" s="260"/>
      <c r="H150" s="27"/>
    </row>
    <row r="151" spans="3:8" ht="15.75" customHeight="1">
      <c r="C151" s="26"/>
      <c r="D151" s="103"/>
      <c r="E151" s="103"/>
      <c r="F151" s="27"/>
      <c r="G151" s="260"/>
      <c r="H151" s="27"/>
    </row>
    <row r="152" spans="3:8" ht="15.75" customHeight="1">
      <c r="C152" s="26"/>
      <c r="D152" s="103"/>
      <c r="E152" s="103"/>
      <c r="F152" s="27"/>
      <c r="G152" s="260"/>
      <c r="H152" s="27"/>
    </row>
    <row r="153" spans="3:8" ht="15.75" customHeight="1">
      <c r="C153" s="26"/>
      <c r="D153" s="103"/>
      <c r="E153" s="103"/>
      <c r="F153" s="27"/>
      <c r="G153" s="260"/>
      <c r="H153" s="27"/>
    </row>
    <row r="154" spans="3:8" ht="15.75" customHeight="1">
      <c r="C154" s="26"/>
      <c r="D154" s="103"/>
      <c r="E154" s="103"/>
      <c r="F154" s="27"/>
      <c r="G154" s="260"/>
      <c r="H154" s="27"/>
    </row>
    <row r="155" spans="3:8" ht="15.75" customHeight="1">
      <c r="C155" s="26"/>
      <c r="D155" s="103"/>
      <c r="E155" s="103"/>
      <c r="F155" s="27"/>
      <c r="G155" s="260"/>
      <c r="H155" s="27"/>
    </row>
    <row r="156" spans="3:8" ht="15.75" customHeight="1">
      <c r="C156" s="26"/>
      <c r="D156" s="103"/>
      <c r="E156" s="103"/>
      <c r="F156" s="27"/>
      <c r="G156" s="260"/>
      <c r="H156" s="27"/>
    </row>
    <row r="157" spans="3:8" ht="15.75" customHeight="1">
      <c r="C157" s="26"/>
      <c r="D157" s="103"/>
      <c r="E157" s="103"/>
      <c r="F157" s="27"/>
      <c r="G157" s="260"/>
      <c r="H157" s="27"/>
    </row>
    <row r="158" spans="3:8" ht="15.75" customHeight="1">
      <c r="C158" s="26"/>
      <c r="D158" s="103"/>
      <c r="E158" s="103"/>
      <c r="F158" s="27"/>
      <c r="G158" s="260"/>
      <c r="H158" s="27"/>
    </row>
    <row r="159" spans="3:8" ht="15.75" customHeight="1">
      <c r="C159" s="26"/>
      <c r="D159" s="103"/>
      <c r="E159" s="103"/>
      <c r="F159" s="27"/>
      <c r="G159" s="260"/>
      <c r="H159" s="27"/>
    </row>
    <row r="160" spans="3:8" ht="15.75" customHeight="1">
      <c r="C160" s="26"/>
      <c r="D160" s="103"/>
      <c r="E160" s="103"/>
      <c r="F160" s="27"/>
      <c r="G160" s="260"/>
      <c r="H160" s="27"/>
    </row>
    <row r="161" spans="3:8" ht="15.75" customHeight="1">
      <c r="C161" s="26"/>
      <c r="D161" s="103"/>
      <c r="E161" s="103"/>
      <c r="F161" s="27"/>
      <c r="G161" s="260"/>
      <c r="H161" s="27"/>
    </row>
    <row r="162" spans="3:8" ht="15.75" customHeight="1">
      <c r="C162" s="26"/>
      <c r="D162" s="103"/>
      <c r="E162" s="103"/>
      <c r="F162" s="27"/>
      <c r="G162" s="260"/>
      <c r="H162" s="27"/>
    </row>
    <row r="163" spans="3:8" ht="15.75" customHeight="1">
      <c r="C163" s="26"/>
      <c r="D163" s="103"/>
      <c r="E163" s="103"/>
      <c r="F163" s="27"/>
      <c r="G163" s="260"/>
      <c r="H163" s="27"/>
    </row>
    <row r="164" spans="3:8" ht="15.75" customHeight="1">
      <c r="C164" s="26"/>
      <c r="D164" s="103"/>
      <c r="E164" s="103"/>
      <c r="F164" s="27"/>
      <c r="G164" s="260"/>
      <c r="H164" s="27"/>
    </row>
    <row r="165" spans="3:8" ht="15.75" customHeight="1">
      <c r="C165" s="26"/>
      <c r="D165" s="103"/>
      <c r="E165" s="103"/>
      <c r="F165" s="27"/>
      <c r="G165" s="260"/>
      <c r="H165" s="27"/>
    </row>
    <row r="166" spans="3:8" ht="15.75" customHeight="1">
      <c r="C166" s="26"/>
      <c r="D166" s="103"/>
      <c r="E166" s="103"/>
      <c r="F166" s="27"/>
      <c r="G166" s="260"/>
      <c r="H166" s="27"/>
    </row>
    <row r="167" spans="3:13" ht="15.75" customHeight="1">
      <c r="C167" s="26"/>
      <c r="D167" s="103"/>
      <c r="E167" s="103"/>
      <c r="F167" s="27"/>
      <c r="G167" s="260"/>
      <c r="H167" s="27"/>
      <c r="M167" s="264"/>
    </row>
    <row r="168" spans="3:16" ht="15.75" customHeight="1">
      <c r="C168" s="26"/>
      <c r="D168" s="103"/>
      <c r="E168" s="103"/>
      <c r="F168" s="27"/>
      <c r="G168" s="260"/>
      <c r="H168" s="27"/>
      <c r="M168" s="264"/>
      <c r="N168" s="31"/>
      <c r="O168" s="31"/>
      <c r="P168" s="31"/>
    </row>
    <row r="169" spans="3:16" ht="15.75" customHeight="1">
      <c r="C169" s="26"/>
      <c r="D169" s="103"/>
      <c r="E169" s="103"/>
      <c r="F169" s="27"/>
      <c r="G169" s="260"/>
      <c r="H169" s="27"/>
      <c r="M169" s="264"/>
      <c r="N169" s="31"/>
      <c r="O169" s="31"/>
      <c r="P169" s="153"/>
    </row>
    <row r="170" spans="3:16" ht="15.75" customHeight="1">
      <c r="C170" s="26"/>
      <c r="D170" s="103"/>
      <c r="E170" s="103"/>
      <c r="F170" s="27"/>
      <c r="G170" s="260"/>
      <c r="H170" s="27"/>
      <c r="M170" s="264"/>
      <c r="N170" s="31"/>
      <c r="O170" s="158"/>
      <c r="P170" s="153"/>
    </row>
    <row r="171" spans="3:16" ht="15.75" customHeight="1">
      <c r="C171" s="26"/>
      <c r="D171" s="103"/>
      <c r="E171" s="103"/>
      <c r="F171" s="27"/>
      <c r="G171" s="260"/>
      <c r="H171" s="27"/>
      <c r="N171" s="31"/>
      <c r="O171" s="158"/>
      <c r="P171" s="31"/>
    </row>
    <row r="172" spans="3:8" ht="15.75" customHeight="1">
      <c r="C172" s="26"/>
      <c r="D172" s="103"/>
      <c r="E172" s="103"/>
      <c r="F172" s="27"/>
      <c r="G172" s="260"/>
      <c r="H172" s="27"/>
    </row>
    <row r="173" spans="3:8" ht="15.75" customHeight="1">
      <c r="C173" s="26"/>
      <c r="D173" s="103"/>
      <c r="E173" s="103"/>
      <c r="F173" s="27"/>
      <c r="G173" s="260"/>
      <c r="H173" s="27"/>
    </row>
    <row r="174" spans="3:8" ht="15.75" customHeight="1">
      <c r="C174" s="26"/>
      <c r="D174" s="103"/>
      <c r="E174" s="103"/>
      <c r="F174" s="27"/>
      <c r="G174" s="260"/>
      <c r="H174" s="27"/>
    </row>
    <row r="175" spans="3:8" ht="15.75" customHeight="1">
      <c r="C175" s="26"/>
      <c r="D175" s="103"/>
      <c r="E175" s="103"/>
      <c r="F175" s="27"/>
      <c r="G175" s="260"/>
      <c r="H175" s="27"/>
    </row>
    <row r="176" spans="3:8" ht="15.75" customHeight="1">
      <c r="C176" s="26"/>
      <c r="D176" s="103"/>
      <c r="E176" s="103"/>
      <c r="F176" s="27"/>
      <c r="G176" s="260"/>
      <c r="H176" s="27"/>
    </row>
    <row r="177" spans="3:8" ht="15.75" customHeight="1">
      <c r="C177" s="26"/>
      <c r="D177" s="103"/>
      <c r="E177" s="103"/>
      <c r="F177" s="27"/>
      <c r="G177" s="260"/>
      <c r="H177" s="27"/>
    </row>
    <row r="178" spans="3:8" ht="15.75" customHeight="1">
      <c r="C178" s="26"/>
      <c r="D178" s="103"/>
      <c r="E178" s="103"/>
      <c r="F178" s="27"/>
      <c r="G178" s="260"/>
      <c r="H178" s="27"/>
    </row>
    <row r="179" spans="3:8" ht="15.75" customHeight="1">
      <c r="C179" s="26"/>
      <c r="D179" s="103"/>
      <c r="E179" s="103"/>
      <c r="F179" s="27"/>
      <c r="G179" s="260"/>
      <c r="H179" s="27"/>
    </row>
    <row r="180" spans="3:8" ht="15.75" customHeight="1">
      <c r="C180" s="26"/>
      <c r="D180" s="103"/>
      <c r="E180" s="103"/>
      <c r="F180" s="27"/>
      <c r="G180" s="260"/>
      <c r="H180" s="27"/>
    </row>
    <row r="181" spans="3:8" ht="15.75" customHeight="1">
      <c r="C181" s="26"/>
      <c r="D181" s="103"/>
      <c r="E181" s="103"/>
      <c r="F181" s="27"/>
      <c r="G181" s="260"/>
      <c r="H181" s="27"/>
    </row>
    <row r="182" spans="3:8" ht="15.75" customHeight="1">
      <c r="C182" s="26"/>
      <c r="D182" s="103"/>
      <c r="E182" s="103"/>
      <c r="F182" s="27"/>
      <c r="G182" s="260"/>
      <c r="H182" s="27"/>
    </row>
    <row r="183" spans="3:8" ht="15.75" customHeight="1">
      <c r="C183" s="26"/>
      <c r="D183" s="103"/>
      <c r="E183" s="103"/>
      <c r="F183" s="27"/>
      <c r="G183" s="260"/>
      <c r="H183" s="27"/>
    </row>
    <row r="184" spans="3:8" ht="15.75" customHeight="1">
      <c r="C184" s="26"/>
      <c r="D184" s="103"/>
      <c r="E184" s="103"/>
      <c r="F184" s="27"/>
      <c r="G184" s="260"/>
      <c r="H184" s="27"/>
    </row>
    <row r="185" spans="3:8" ht="15.75" customHeight="1">
      <c r="C185" s="26"/>
      <c r="D185" s="103"/>
      <c r="E185" s="103"/>
      <c r="F185" s="27"/>
      <c r="G185" s="260"/>
      <c r="H185" s="27"/>
    </row>
    <row r="186" spans="3:8" ht="15.75" customHeight="1">
      <c r="C186" s="26"/>
      <c r="D186" s="103"/>
      <c r="E186" s="103"/>
      <c r="F186" s="27"/>
      <c r="G186" s="260"/>
      <c r="H186" s="27"/>
    </row>
    <row r="187" spans="3:8" ht="15.75" customHeight="1">
      <c r="C187" s="26"/>
      <c r="D187" s="103"/>
      <c r="E187" s="103"/>
      <c r="F187" s="27"/>
      <c r="G187" s="260"/>
      <c r="H187" s="27"/>
    </row>
    <row r="188" spans="3:8" ht="15.75" customHeight="1">
      <c r="C188" s="26"/>
      <c r="D188" s="103"/>
      <c r="E188" s="103"/>
      <c r="F188" s="27"/>
      <c r="G188" s="260"/>
      <c r="H188" s="27"/>
    </row>
    <row r="189" spans="3:8" ht="15.75" customHeight="1">
      <c r="C189" s="26"/>
      <c r="D189" s="103"/>
      <c r="E189" s="103"/>
      <c r="F189" s="27"/>
      <c r="G189" s="260"/>
      <c r="H189" s="27"/>
    </row>
    <row r="190" spans="3:8" ht="15.75" customHeight="1">
      <c r="C190" s="26"/>
      <c r="D190" s="103"/>
      <c r="E190" s="103"/>
      <c r="F190" s="27"/>
      <c r="G190" s="260"/>
      <c r="H190" s="27"/>
    </row>
    <row r="191" spans="3:8" ht="15" customHeight="1">
      <c r="C191" s="26"/>
      <c r="D191" s="103"/>
      <c r="E191" s="103"/>
      <c r="F191" s="27"/>
      <c r="G191" s="260"/>
      <c r="H191" s="27"/>
    </row>
    <row r="192" spans="3:8" ht="15" customHeight="1">
      <c r="C192" s="26"/>
      <c r="D192" s="103"/>
      <c r="E192" s="103"/>
      <c r="F192" s="27"/>
      <c r="G192" s="260"/>
      <c r="H192" s="27"/>
    </row>
    <row r="193" spans="3:8" ht="15" customHeight="1">
      <c r="C193" s="26"/>
      <c r="D193" s="103"/>
      <c r="E193" s="103"/>
      <c r="F193" s="27"/>
      <c r="G193" s="260"/>
      <c r="H193" s="27"/>
    </row>
    <row r="194" spans="3:8" ht="15" customHeight="1">
      <c r="C194" s="26"/>
      <c r="D194" s="103"/>
      <c r="E194" s="103"/>
      <c r="F194" s="27"/>
      <c r="G194" s="260"/>
      <c r="H194" s="27"/>
    </row>
    <row r="195" spans="3:8" ht="15" customHeight="1">
      <c r="C195" s="26"/>
      <c r="D195" s="103"/>
      <c r="E195" s="103"/>
      <c r="F195" s="27"/>
      <c r="G195" s="260"/>
      <c r="H195" s="27"/>
    </row>
    <row r="196" spans="3:8" ht="15" customHeight="1">
      <c r="C196" s="26"/>
      <c r="D196" s="103"/>
      <c r="E196" s="103"/>
      <c r="F196" s="27"/>
      <c r="G196" s="67"/>
      <c r="H196" s="27"/>
    </row>
    <row r="197" spans="3:8" ht="15" customHeight="1">
      <c r="C197" s="26"/>
      <c r="D197" s="103"/>
      <c r="E197" s="103"/>
      <c r="F197" s="27"/>
      <c r="H197" s="27"/>
    </row>
    <row r="198" spans="3:8" ht="15" customHeight="1">
      <c r="C198" s="26"/>
      <c r="D198" s="103"/>
      <c r="E198" s="103"/>
      <c r="F198" s="27"/>
      <c r="H198" s="27"/>
    </row>
    <row r="199" spans="3:8" ht="15" customHeight="1">
      <c r="C199" s="25"/>
      <c r="D199" s="25"/>
      <c r="E199" s="25"/>
      <c r="F199" s="25"/>
      <c r="H199" s="27"/>
    </row>
    <row r="200" ht="15" customHeight="1">
      <c r="H200" s="25"/>
    </row>
  </sheetData>
  <sheetProtection/>
  <mergeCells count="4">
    <mergeCell ref="C79:F80"/>
    <mergeCell ref="H5:L7"/>
    <mergeCell ref="B1:C4"/>
    <mergeCell ref="B5:F7"/>
  </mergeCells>
  <conditionalFormatting sqref="G9:G74">
    <cfRule type="iconSet" priority="4" dxfId="0">
      <iconSet iconSet="3Arrows" showValue="0">
        <cfvo type="percent" val="0"/>
        <cfvo gte="0" type="num" val="0"/>
        <cfvo type="num" val="1"/>
      </iconSet>
    </cfRule>
  </conditionalFormatting>
  <conditionalFormatting sqref="M66">
    <cfRule type="iconSet" priority="2" dxfId="0">
      <iconSet iconSet="3Arrows" showValue="0">
        <cfvo type="percent" val="0"/>
        <cfvo gte="0" type="num" val="0"/>
        <cfvo type="num" val="1"/>
      </iconSet>
    </cfRule>
  </conditionalFormatting>
  <conditionalFormatting sqref="G72:G75 G77">
    <cfRule type="iconSet" priority="13" dxfId="0">
      <iconSet iconSet="3Arrows" showValue="0">
        <cfvo type="percent" val="0"/>
        <cfvo gte="0" type="num" val="0"/>
        <cfvo type="num" val="1"/>
      </iconSet>
    </cfRule>
  </conditionalFormatting>
  <conditionalFormatting sqref="M77 M9:M72">
    <cfRule type="iconSet" priority="16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E76" formulaRange="1"/>
  </ignoredErrors>
  <drawing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1:T22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4.7109375" style="30" customWidth="1"/>
    <col min="12" max="12" width="21.7109375" style="30" customWidth="1"/>
    <col min="13" max="15" width="9.140625" style="30" customWidth="1"/>
    <col min="16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10" ht="15.75" customHeight="1">
      <c r="B5" s="574" t="s">
        <v>47</v>
      </c>
      <c r="C5" s="575"/>
      <c r="D5" s="575"/>
      <c r="E5" s="575"/>
      <c r="F5" s="576"/>
      <c r="G5" s="33"/>
      <c r="H5" s="574" t="s">
        <v>104</v>
      </c>
      <c r="I5" s="575"/>
      <c r="J5" s="576"/>
    </row>
    <row r="6" spans="2:10" ht="15.75" customHeight="1">
      <c r="B6" s="577"/>
      <c r="C6" s="578"/>
      <c r="D6" s="578"/>
      <c r="E6" s="578"/>
      <c r="F6" s="579"/>
      <c r="G6" s="33"/>
      <c r="H6" s="577"/>
      <c r="I6" s="578"/>
      <c r="J6" s="579"/>
    </row>
    <row r="7" spans="2:14" ht="15.75" customHeight="1" thickBot="1">
      <c r="B7" s="580"/>
      <c r="C7" s="581"/>
      <c r="D7" s="581"/>
      <c r="E7" s="581"/>
      <c r="F7" s="582"/>
      <c r="G7" s="33"/>
      <c r="H7" s="580"/>
      <c r="I7" s="581"/>
      <c r="J7" s="582"/>
      <c r="N7" s="54"/>
    </row>
    <row r="8" spans="2:16" ht="15.75" customHeight="1" thickBot="1">
      <c r="B8" s="446" t="s">
        <v>16</v>
      </c>
      <c r="C8" s="444" t="s">
        <v>43</v>
      </c>
      <c r="D8" s="447" t="s">
        <v>103</v>
      </c>
      <c r="E8" s="457" t="s">
        <v>102</v>
      </c>
      <c r="F8" s="458" t="s">
        <v>17</v>
      </c>
      <c r="G8" s="148"/>
      <c r="H8" s="446" t="s">
        <v>16</v>
      </c>
      <c r="I8" s="444" t="s">
        <v>43</v>
      </c>
      <c r="J8" s="445" t="s">
        <v>17</v>
      </c>
      <c r="K8" s="23"/>
      <c r="L8" s="148"/>
      <c r="M8" s="36">
        <v>2014</v>
      </c>
      <c r="N8" s="36">
        <v>2013</v>
      </c>
      <c r="O8" s="55" t="s">
        <v>17</v>
      </c>
      <c r="P8" s="23"/>
    </row>
    <row r="9" spans="2:16" ht="15.75" customHeight="1">
      <c r="B9" s="155">
        <v>1</v>
      </c>
      <c r="C9" s="461" t="s">
        <v>8</v>
      </c>
      <c r="D9" s="527" t="s">
        <v>171</v>
      </c>
      <c r="E9" s="527" t="s">
        <v>171</v>
      </c>
      <c r="F9" s="360">
        <v>0.2666147522998883</v>
      </c>
      <c r="G9" s="258">
        <f>IF(D9&gt;E9,1,0)</f>
        <v>0</v>
      </c>
      <c r="H9" s="155">
        <v>1</v>
      </c>
      <c r="I9" s="461" t="s">
        <v>173</v>
      </c>
      <c r="J9" s="440">
        <v>0.5902777777777779</v>
      </c>
      <c r="K9" s="23"/>
      <c r="L9" s="36" t="s">
        <v>23</v>
      </c>
      <c r="M9" s="76">
        <f>SUM(D9:D108)</f>
        <v>1026.9234146892188</v>
      </c>
      <c r="N9" s="76">
        <f>SUM(E9:E108)</f>
        <v>971.1537108100667</v>
      </c>
      <c r="O9" s="147">
        <f>M9/N9-100%</f>
        <v>0.0574262377400927</v>
      </c>
      <c r="P9" s="23"/>
    </row>
    <row r="10" spans="2:16" ht="15.75" customHeight="1">
      <c r="B10" s="156">
        <v>2</v>
      </c>
      <c r="C10" s="462" t="s">
        <v>133</v>
      </c>
      <c r="D10" s="528" t="s">
        <v>171</v>
      </c>
      <c r="E10" s="528" t="s">
        <v>171</v>
      </c>
      <c r="F10" s="362">
        <v>0.022727272727272707</v>
      </c>
      <c r="G10" s="258">
        <f aca="true" t="shared" si="0" ref="G10:G73">IF(D10&gt;E10,1,0)</f>
        <v>0</v>
      </c>
      <c r="H10" s="156">
        <v>2</v>
      </c>
      <c r="I10" s="462" t="s">
        <v>173</v>
      </c>
      <c r="J10" s="460">
        <v>0.4143589743589742</v>
      </c>
      <c r="K10" s="23"/>
      <c r="L10" s="148"/>
      <c r="M10" s="77"/>
      <c r="N10" s="77"/>
      <c r="O10" s="276"/>
      <c r="P10" s="23"/>
    </row>
    <row r="11" spans="2:16" ht="15.75" customHeight="1">
      <c r="B11" s="156">
        <v>3</v>
      </c>
      <c r="C11" s="462" t="s">
        <v>10</v>
      </c>
      <c r="D11" s="528" t="s">
        <v>171</v>
      </c>
      <c r="E11" s="528" t="s">
        <v>171</v>
      </c>
      <c r="F11" s="362">
        <v>0.19736842105263164</v>
      </c>
      <c r="G11" s="258">
        <f t="shared" si="0"/>
        <v>0</v>
      </c>
      <c r="H11" s="156">
        <v>3</v>
      </c>
      <c r="I11" s="462" t="s">
        <v>173</v>
      </c>
      <c r="J11" s="460">
        <v>0.3839285714285716</v>
      </c>
      <c r="K11" s="23"/>
      <c r="L11" s="36" t="s">
        <v>24</v>
      </c>
      <c r="M11" s="76">
        <f>SUM(D9:D58)</f>
        <v>713.6264133549944</v>
      </c>
      <c r="N11" s="76">
        <f>SUM(E9:E58)</f>
        <v>670.1099089625026</v>
      </c>
      <c r="O11" s="147">
        <f>M11/N11-100%</f>
        <v>0.06493935369477866</v>
      </c>
      <c r="P11" s="23"/>
    </row>
    <row r="12" spans="2:16" ht="15.75" customHeight="1">
      <c r="B12" s="156">
        <v>4</v>
      </c>
      <c r="C12" s="462" t="s">
        <v>20</v>
      </c>
      <c r="D12" s="528" t="s">
        <v>171</v>
      </c>
      <c r="E12" s="528" t="s">
        <v>171</v>
      </c>
      <c r="F12" s="362">
        <v>0.021484449349280288</v>
      </c>
      <c r="G12" s="258">
        <f t="shared" si="0"/>
        <v>0</v>
      </c>
      <c r="H12" s="156">
        <v>4</v>
      </c>
      <c r="I12" s="462" t="s">
        <v>173</v>
      </c>
      <c r="J12" s="441">
        <v>0.34601775756979514</v>
      </c>
      <c r="K12" s="23"/>
      <c r="L12" s="57"/>
      <c r="M12" s="76"/>
      <c r="N12" s="76"/>
      <c r="O12" s="147"/>
      <c r="P12" s="23"/>
    </row>
    <row r="13" spans="2:16" ht="15.75" customHeight="1">
      <c r="B13" s="156">
        <v>5</v>
      </c>
      <c r="C13" s="462" t="s">
        <v>9</v>
      </c>
      <c r="D13" s="528" t="s">
        <v>171</v>
      </c>
      <c r="E13" s="528" t="s">
        <v>171</v>
      </c>
      <c r="F13" s="362">
        <v>0.13104494595107163</v>
      </c>
      <c r="G13" s="258">
        <f t="shared" si="0"/>
        <v>0</v>
      </c>
      <c r="H13" s="156">
        <v>5</v>
      </c>
      <c r="I13" s="462" t="s">
        <v>173</v>
      </c>
      <c r="J13" s="460">
        <v>0.3432835820895521</v>
      </c>
      <c r="K13" s="23"/>
      <c r="L13" s="36" t="s">
        <v>25</v>
      </c>
      <c r="M13" s="76">
        <f>SUM(D9:D33)</f>
        <v>402.97212361977955</v>
      </c>
      <c r="N13" s="76">
        <f>SUM(E9:E33)</f>
        <v>369.42123106936003</v>
      </c>
      <c r="O13" s="147">
        <f>M13/N13-100%</f>
        <v>0.09082015252155395</v>
      </c>
      <c r="P13" s="23"/>
    </row>
    <row r="14" spans="2:16" ht="15.75" customHeight="1">
      <c r="B14" s="156">
        <v>6</v>
      </c>
      <c r="C14" s="462" t="s">
        <v>13</v>
      </c>
      <c r="D14" s="528" t="s">
        <v>171</v>
      </c>
      <c r="E14" s="528" t="s">
        <v>171</v>
      </c>
      <c r="F14" s="362">
        <v>0.2577179609337781</v>
      </c>
      <c r="G14" s="258">
        <f t="shared" si="0"/>
        <v>0</v>
      </c>
      <c r="H14" s="156">
        <v>6</v>
      </c>
      <c r="I14" s="499" t="s">
        <v>173</v>
      </c>
      <c r="J14" s="460">
        <v>0.33276740237691005</v>
      </c>
      <c r="K14" s="23"/>
      <c r="L14" s="23"/>
      <c r="M14" s="76"/>
      <c r="N14" s="76"/>
      <c r="O14" s="147"/>
      <c r="P14" s="23"/>
    </row>
    <row r="15" spans="2:16" ht="15.75" customHeight="1">
      <c r="B15" s="156">
        <v>7</v>
      </c>
      <c r="C15" s="462" t="s">
        <v>11</v>
      </c>
      <c r="D15" s="528" t="s">
        <v>171</v>
      </c>
      <c r="E15" s="528" t="s">
        <v>171</v>
      </c>
      <c r="F15" s="362">
        <v>-0.0860433556024518</v>
      </c>
      <c r="G15" s="258">
        <f t="shared" si="0"/>
        <v>0</v>
      </c>
      <c r="H15" s="156">
        <v>7</v>
      </c>
      <c r="I15" s="462" t="s">
        <v>173</v>
      </c>
      <c r="J15" s="441">
        <v>0.3025641025641026</v>
      </c>
      <c r="K15" s="23"/>
      <c r="L15" s="36" t="s">
        <v>26</v>
      </c>
      <c r="M15" s="76">
        <f>SUM(D9:D18)</f>
        <v>41.37</v>
      </c>
      <c r="N15" s="76">
        <f>SUM(E9:E18)</f>
        <v>29.25</v>
      </c>
      <c r="O15" s="147">
        <f>M15/N15-100%</f>
        <v>0.4143589743589742</v>
      </c>
      <c r="P15" s="23"/>
    </row>
    <row r="16" spans="2:16" ht="15.75" customHeight="1">
      <c r="B16" s="156">
        <v>8</v>
      </c>
      <c r="C16" s="462" t="s">
        <v>14</v>
      </c>
      <c r="D16" s="528" t="s">
        <v>171</v>
      </c>
      <c r="E16" s="528" t="s">
        <v>171</v>
      </c>
      <c r="F16" s="362">
        <v>0.20246848739495804</v>
      </c>
      <c r="G16" s="258">
        <f t="shared" si="0"/>
        <v>0</v>
      </c>
      <c r="H16" s="156">
        <v>8</v>
      </c>
      <c r="I16" s="462" t="s">
        <v>173</v>
      </c>
      <c r="J16" s="460">
        <v>0.2969924812030076</v>
      </c>
      <c r="K16" s="23"/>
      <c r="L16" s="58"/>
      <c r="M16" s="76"/>
      <c r="N16" s="76"/>
      <c r="O16" s="147"/>
      <c r="P16" s="23"/>
    </row>
    <row r="17" spans="2:16" ht="15.75" customHeight="1">
      <c r="B17" s="156">
        <v>9</v>
      </c>
      <c r="C17" s="462" t="s">
        <v>135</v>
      </c>
      <c r="D17" s="528" t="s">
        <v>171</v>
      </c>
      <c r="E17" s="528" t="s">
        <v>171</v>
      </c>
      <c r="F17" s="362">
        <v>-0.016973589357100805</v>
      </c>
      <c r="G17" s="258">
        <f t="shared" si="0"/>
        <v>0</v>
      </c>
      <c r="H17" s="156">
        <v>9</v>
      </c>
      <c r="I17" s="462" t="s">
        <v>173</v>
      </c>
      <c r="J17" s="460">
        <v>0.2881355932203389</v>
      </c>
      <c r="K17" s="23"/>
      <c r="L17" s="36" t="s">
        <v>27</v>
      </c>
      <c r="M17" s="76">
        <f>SUM(D9:D13)</f>
        <v>0</v>
      </c>
      <c r="N17" s="76">
        <f>SUM(E9:E13)</f>
        <v>0</v>
      </c>
      <c r="O17" s="147" t="e">
        <f>M17/N17-100%</f>
        <v>#DIV/0!</v>
      </c>
      <c r="P17" s="23"/>
    </row>
    <row r="18" spans="2:16" ht="15.75" customHeight="1">
      <c r="B18" s="156">
        <v>10</v>
      </c>
      <c r="C18" s="462" t="s">
        <v>173</v>
      </c>
      <c r="D18" s="361">
        <v>41.37</v>
      </c>
      <c r="E18" s="361">
        <v>29.25</v>
      </c>
      <c r="F18" s="362">
        <f aca="true" t="shared" si="1" ref="F18:F40">D18/E18-100%</f>
        <v>0.4143589743589742</v>
      </c>
      <c r="G18" s="258">
        <f t="shared" si="0"/>
        <v>1</v>
      </c>
      <c r="H18" s="156">
        <v>10</v>
      </c>
      <c r="I18" s="462" t="s">
        <v>173</v>
      </c>
      <c r="J18" s="460">
        <v>0.2666147522998883</v>
      </c>
      <c r="K18" s="23"/>
      <c r="L18" s="57"/>
      <c r="M18" s="76"/>
      <c r="N18" s="76"/>
      <c r="O18" s="147"/>
      <c r="P18" s="23"/>
    </row>
    <row r="19" spans="2:16" ht="15.75" customHeight="1">
      <c r="B19" s="156">
        <v>11</v>
      </c>
      <c r="C19" s="462" t="s">
        <v>173</v>
      </c>
      <c r="D19" s="361">
        <v>40</v>
      </c>
      <c r="E19" s="361">
        <v>35.6</v>
      </c>
      <c r="F19" s="362">
        <f t="shared" si="1"/>
        <v>0.12359550561797739</v>
      </c>
      <c r="G19" s="258">
        <f t="shared" si="0"/>
        <v>1</v>
      </c>
      <c r="H19" s="156">
        <v>11</v>
      </c>
      <c r="I19" s="462" t="s">
        <v>173</v>
      </c>
      <c r="J19" s="460">
        <v>0.2577179609337781</v>
      </c>
      <c r="K19" s="23"/>
      <c r="L19" s="36" t="s">
        <v>28</v>
      </c>
      <c r="M19" s="76">
        <f>SUM(D9:D11)</f>
        <v>0</v>
      </c>
      <c r="N19" s="76">
        <f>SUM(E9:E11)</f>
        <v>0</v>
      </c>
      <c r="O19" s="147" t="e">
        <f>M19/N19-100%</f>
        <v>#DIV/0!</v>
      </c>
      <c r="P19" s="23"/>
    </row>
    <row r="20" spans="2:16" ht="15.75" customHeight="1" thickBot="1">
      <c r="B20" s="156">
        <v>12</v>
      </c>
      <c r="C20" s="499" t="s">
        <v>173</v>
      </c>
      <c r="D20" s="361">
        <v>37.48</v>
      </c>
      <c r="E20" s="361">
        <v>35.17</v>
      </c>
      <c r="F20" s="362">
        <f t="shared" si="1"/>
        <v>0.06568097810634055</v>
      </c>
      <c r="G20" s="258">
        <f t="shared" si="0"/>
        <v>1</v>
      </c>
      <c r="H20" s="156">
        <v>12</v>
      </c>
      <c r="I20" s="462" t="s">
        <v>173</v>
      </c>
      <c r="J20" s="441">
        <v>0.2576579549908209</v>
      </c>
      <c r="K20" s="23"/>
      <c r="L20" s="23"/>
      <c r="M20" s="23"/>
      <c r="N20" s="23"/>
      <c r="O20" s="23"/>
      <c r="P20" s="23"/>
    </row>
    <row r="21" spans="2:16" ht="15.75" customHeight="1">
      <c r="B21" s="156">
        <v>13</v>
      </c>
      <c r="C21" s="462" t="s">
        <v>173</v>
      </c>
      <c r="D21" s="361">
        <v>36.644474636</v>
      </c>
      <c r="E21" s="361">
        <v>32.37391679</v>
      </c>
      <c r="F21" s="362">
        <f t="shared" si="1"/>
        <v>0.1319135362490067</v>
      </c>
      <c r="G21" s="258">
        <f t="shared" si="0"/>
        <v>1</v>
      </c>
      <c r="H21" s="156">
        <v>13</v>
      </c>
      <c r="I21" s="462" t="s">
        <v>173</v>
      </c>
      <c r="J21" s="460">
        <v>0.2570410289240461</v>
      </c>
      <c r="K21" s="23"/>
      <c r="L21" s="583" t="s">
        <v>163</v>
      </c>
      <c r="M21" s="584"/>
      <c r="N21" s="584"/>
      <c r="O21" s="584"/>
      <c r="P21" s="585"/>
    </row>
    <row r="22" spans="2:16" ht="15.75" customHeight="1" thickBot="1">
      <c r="B22" s="156">
        <v>14</v>
      </c>
      <c r="C22" s="462" t="s">
        <v>173</v>
      </c>
      <c r="D22" s="361">
        <v>28</v>
      </c>
      <c r="E22" s="361">
        <v>25.5</v>
      </c>
      <c r="F22" s="362">
        <f t="shared" si="1"/>
        <v>0.0980392156862746</v>
      </c>
      <c r="G22" s="258">
        <f t="shared" si="0"/>
        <v>1</v>
      </c>
      <c r="H22" s="156">
        <v>14</v>
      </c>
      <c r="I22" s="462" t="s">
        <v>173</v>
      </c>
      <c r="J22" s="460">
        <v>0.24770980982544888</v>
      </c>
      <c r="K22" s="23"/>
      <c r="L22" s="586"/>
      <c r="M22" s="587"/>
      <c r="N22" s="587"/>
      <c r="O22" s="587"/>
      <c r="P22" s="588"/>
    </row>
    <row r="23" spans="2:16" ht="15.75" customHeight="1">
      <c r="B23" s="156">
        <v>15</v>
      </c>
      <c r="C23" s="462" t="s">
        <v>173</v>
      </c>
      <c r="D23" s="361">
        <v>23.93</v>
      </c>
      <c r="E23" s="361">
        <v>25.82</v>
      </c>
      <c r="F23" s="362">
        <f t="shared" si="1"/>
        <v>-0.07319907048799379</v>
      </c>
      <c r="G23" s="258">
        <f t="shared" si="0"/>
        <v>0</v>
      </c>
      <c r="H23" s="156">
        <v>15</v>
      </c>
      <c r="I23" s="462" t="s">
        <v>173</v>
      </c>
      <c r="J23" s="460">
        <v>0.2432432432432432</v>
      </c>
      <c r="K23" s="23"/>
      <c r="L23" s="23"/>
      <c r="M23" s="23"/>
      <c r="N23" s="23"/>
      <c r="O23" s="23"/>
      <c r="P23" s="23"/>
    </row>
    <row r="24" spans="2:16" ht="15.75" customHeight="1">
      <c r="B24" s="156">
        <v>16</v>
      </c>
      <c r="C24" s="462" t="s">
        <v>173</v>
      </c>
      <c r="D24" s="361">
        <v>23</v>
      </c>
      <c r="E24" s="361">
        <v>18.5</v>
      </c>
      <c r="F24" s="362">
        <f t="shared" si="1"/>
        <v>0.2432432432432432</v>
      </c>
      <c r="G24" s="258">
        <f t="shared" si="0"/>
        <v>1</v>
      </c>
      <c r="H24" s="156">
        <v>16</v>
      </c>
      <c r="I24" s="462" t="s">
        <v>173</v>
      </c>
      <c r="J24" s="460">
        <v>0.2143290831815423</v>
      </c>
      <c r="K24" s="23"/>
      <c r="L24" s="23"/>
      <c r="M24" s="23"/>
      <c r="N24" s="23"/>
      <c r="O24" s="23"/>
      <c r="P24" s="23"/>
    </row>
    <row r="25" spans="2:16" ht="15.75" customHeight="1">
      <c r="B25" s="156">
        <v>17</v>
      </c>
      <c r="C25" s="462" t="s">
        <v>173</v>
      </c>
      <c r="D25" s="361">
        <v>22</v>
      </c>
      <c r="E25" s="361">
        <v>19</v>
      </c>
      <c r="F25" s="362">
        <f t="shared" si="1"/>
        <v>0.1578947368421053</v>
      </c>
      <c r="G25" s="258">
        <f t="shared" si="0"/>
        <v>1</v>
      </c>
      <c r="H25" s="156">
        <v>17</v>
      </c>
      <c r="I25" s="462" t="s">
        <v>173</v>
      </c>
      <c r="J25" s="441">
        <v>0.205222417165013</v>
      </c>
      <c r="K25" s="23"/>
      <c r="L25" s="23"/>
      <c r="M25" s="23"/>
      <c r="N25" s="23"/>
      <c r="O25" s="23"/>
      <c r="P25" s="23"/>
    </row>
    <row r="26" spans="2:16" ht="15.75" customHeight="1">
      <c r="B26" s="156">
        <v>18</v>
      </c>
      <c r="C26" s="462" t="s">
        <v>173</v>
      </c>
      <c r="D26" s="361">
        <v>20.303648983779485</v>
      </c>
      <c r="E26" s="361">
        <v>19.48431427936</v>
      </c>
      <c r="F26" s="362">
        <f t="shared" si="1"/>
        <v>0.04205098997440304</v>
      </c>
      <c r="G26" s="258">
        <f t="shared" si="0"/>
        <v>1</v>
      </c>
      <c r="H26" s="156">
        <v>18</v>
      </c>
      <c r="I26" s="462" t="s">
        <v>173</v>
      </c>
      <c r="J26" s="441">
        <v>0.20246848739495804</v>
      </c>
      <c r="K26" s="23"/>
      <c r="L26" s="23"/>
      <c r="M26" s="23"/>
      <c r="N26" s="23"/>
      <c r="O26" s="23"/>
      <c r="P26" s="23"/>
    </row>
    <row r="27" spans="2:16" ht="15.75" customHeight="1">
      <c r="B27" s="156">
        <v>19</v>
      </c>
      <c r="C27" s="462" t="s">
        <v>173</v>
      </c>
      <c r="D27" s="361">
        <v>20</v>
      </c>
      <c r="E27" s="361">
        <v>16.47</v>
      </c>
      <c r="F27" s="362">
        <f t="shared" si="1"/>
        <v>0.2143290831815423</v>
      </c>
      <c r="G27" s="258">
        <f t="shared" si="0"/>
        <v>1</v>
      </c>
      <c r="H27" s="156">
        <v>19</v>
      </c>
      <c r="I27" s="462" t="s">
        <v>173</v>
      </c>
      <c r="J27" s="460">
        <v>0.19999999999999996</v>
      </c>
      <c r="K27" s="23"/>
      <c r="L27" s="23"/>
      <c r="M27" s="23"/>
      <c r="N27" s="23"/>
      <c r="O27" s="23"/>
      <c r="P27" s="23"/>
    </row>
    <row r="28" spans="2:16" ht="15.75" customHeight="1">
      <c r="B28" s="156">
        <v>20</v>
      </c>
      <c r="C28" s="462" t="s">
        <v>173</v>
      </c>
      <c r="D28" s="361">
        <v>20</v>
      </c>
      <c r="E28" s="361">
        <v>20.97</v>
      </c>
      <c r="F28" s="362">
        <f t="shared" si="1"/>
        <v>-0.046256556986170705</v>
      </c>
      <c r="G28" s="258">
        <f t="shared" si="0"/>
        <v>0</v>
      </c>
      <c r="H28" s="156">
        <v>20</v>
      </c>
      <c r="I28" s="462" t="s">
        <v>173</v>
      </c>
      <c r="J28" s="441">
        <v>0.19949996504901613</v>
      </c>
      <c r="K28" s="23"/>
      <c r="L28" s="23"/>
      <c r="M28" s="23"/>
      <c r="N28" s="23"/>
      <c r="O28" s="23"/>
      <c r="P28" s="23"/>
    </row>
    <row r="29" spans="2:16" ht="15.75" customHeight="1">
      <c r="B29" s="156">
        <v>21</v>
      </c>
      <c r="C29" s="462" t="s">
        <v>173</v>
      </c>
      <c r="D29" s="361">
        <v>19.5</v>
      </c>
      <c r="E29" s="361">
        <v>18</v>
      </c>
      <c r="F29" s="362">
        <f t="shared" si="1"/>
        <v>0.08333333333333326</v>
      </c>
      <c r="G29" s="258">
        <f t="shared" si="0"/>
        <v>1</v>
      </c>
      <c r="H29" s="156">
        <v>21</v>
      </c>
      <c r="I29" s="462" t="s">
        <v>173</v>
      </c>
      <c r="J29" s="441">
        <v>0.19736842105263164</v>
      </c>
      <c r="K29" s="23"/>
      <c r="L29" s="20"/>
      <c r="M29" s="34"/>
      <c r="N29" s="41"/>
      <c r="O29" s="20"/>
      <c r="P29" s="23"/>
    </row>
    <row r="30" spans="2:16" ht="15.75" customHeight="1">
      <c r="B30" s="156">
        <v>22</v>
      </c>
      <c r="C30" s="462" t="s">
        <v>173</v>
      </c>
      <c r="D30" s="361">
        <v>18</v>
      </c>
      <c r="E30" s="361">
        <v>15</v>
      </c>
      <c r="F30" s="362">
        <f t="shared" si="1"/>
        <v>0.19999999999999996</v>
      </c>
      <c r="G30" s="258">
        <f t="shared" si="0"/>
        <v>1</v>
      </c>
      <c r="H30" s="156">
        <v>22</v>
      </c>
      <c r="I30" s="462" t="s">
        <v>173</v>
      </c>
      <c r="J30" s="460">
        <v>0.19672131147540983</v>
      </c>
      <c r="K30" s="23"/>
      <c r="L30" s="20"/>
      <c r="M30" s="34"/>
      <c r="N30" s="41"/>
      <c r="O30" s="20"/>
      <c r="P30" s="23"/>
    </row>
    <row r="31" spans="2:16" ht="15.75" customHeight="1">
      <c r="B31" s="156">
        <v>23</v>
      </c>
      <c r="C31" s="462" t="s">
        <v>173</v>
      </c>
      <c r="D31" s="361">
        <v>17.944</v>
      </c>
      <c r="E31" s="361">
        <v>15.793</v>
      </c>
      <c r="F31" s="362">
        <f t="shared" si="1"/>
        <v>0.13619958209333238</v>
      </c>
      <c r="G31" s="258">
        <f t="shared" si="0"/>
        <v>1</v>
      </c>
      <c r="H31" s="156">
        <v>23</v>
      </c>
      <c r="I31" s="462" t="s">
        <v>173</v>
      </c>
      <c r="J31" s="460">
        <v>0.1894093686354379</v>
      </c>
      <c r="K31" s="23"/>
      <c r="L31" s="20"/>
      <c r="M31" s="34"/>
      <c r="N31" s="41"/>
      <c r="O31" s="20"/>
      <c r="P31" s="23"/>
    </row>
    <row r="32" spans="2:16" ht="15.75" customHeight="1">
      <c r="B32" s="156">
        <v>24</v>
      </c>
      <c r="C32" s="462" t="s">
        <v>173</v>
      </c>
      <c r="D32" s="361">
        <v>17.8</v>
      </c>
      <c r="E32" s="361">
        <v>25.7</v>
      </c>
      <c r="F32" s="362">
        <f t="shared" si="1"/>
        <v>-0.3073929961089493</v>
      </c>
      <c r="G32" s="258">
        <f t="shared" si="0"/>
        <v>0</v>
      </c>
      <c r="H32" s="156">
        <v>24</v>
      </c>
      <c r="I32" s="462" t="s">
        <v>173</v>
      </c>
      <c r="J32" s="460">
        <v>0.1887072808320951</v>
      </c>
      <c r="K32" s="23"/>
      <c r="L32" s="20"/>
      <c r="M32" s="34"/>
      <c r="N32" s="41"/>
      <c r="O32" s="20"/>
      <c r="P32" s="23"/>
    </row>
    <row r="33" spans="2:16" ht="15.75" customHeight="1">
      <c r="B33" s="156">
        <v>25</v>
      </c>
      <c r="C33" s="462" t="s">
        <v>173</v>
      </c>
      <c r="D33" s="361">
        <v>17</v>
      </c>
      <c r="E33" s="361">
        <v>16.79</v>
      </c>
      <c r="F33" s="362">
        <f t="shared" si="1"/>
        <v>0.012507444907683185</v>
      </c>
      <c r="G33" s="258">
        <f t="shared" si="0"/>
        <v>1</v>
      </c>
      <c r="H33" s="156">
        <v>25</v>
      </c>
      <c r="I33" s="462" t="s">
        <v>173</v>
      </c>
      <c r="J33" s="460">
        <v>0.18195718654434256</v>
      </c>
      <c r="K33" s="23"/>
      <c r="L33" s="20"/>
      <c r="M33" s="34"/>
      <c r="N33" s="41"/>
      <c r="O33" s="20"/>
      <c r="P33" s="23"/>
    </row>
    <row r="34" spans="2:16" ht="15.75" customHeight="1">
      <c r="B34" s="156">
        <v>26</v>
      </c>
      <c r="C34" s="462" t="s">
        <v>173</v>
      </c>
      <c r="D34" s="361">
        <v>16</v>
      </c>
      <c r="E34" s="361">
        <v>13.46</v>
      </c>
      <c r="F34" s="362">
        <f t="shared" si="1"/>
        <v>0.1887072808320951</v>
      </c>
      <c r="G34" s="258">
        <f t="shared" si="0"/>
        <v>1</v>
      </c>
      <c r="H34" s="156">
        <v>26</v>
      </c>
      <c r="I34" s="462" t="s">
        <v>173</v>
      </c>
      <c r="J34" s="460">
        <v>0.18000000000000016</v>
      </c>
      <c r="K34" s="23"/>
      <c r="L34" s="20"/>
      <c r="M34" s="34"/>
      <c r="N34" s="41"/>
      <c r="O34" s="20"/>
      <c r="P34" s="23"/>
    </row>
    <row r="35" spans="2:16" ht="15.75" customHeight="1">
      <c r="B35" s="156">
        <v>27</v>
      </c>
      <c r="C35" s="499" t="s">
        <v>173</v>
      </c>
      <c r="D35" s="361">
        <v>15.6</v>
      </c>
      <c r="E35" s="361">
        <v>16</v>
      </c>
      <c r="F35" s="362">
        <f t="shared" si="1"/>
        <v>-0.025000000000000022</v>
      </c>
      <c r="G35" s="258">
        <f t="shared" si="0"/>
        <v>0</v>
      </c>
      <c r="H35" s="156">
        <v>27</v>
      </c>
      <c r="I35" s="462" t="s">
        <v>173</v>
      </c>
      <c r="J35" s="460">
        <v>0.1747300626735404</v>
      </c>
      <c r="K35" s="23"/>
      <c r="L35" s="20"/>
      <c r="M35" s="34"/>
      <c r="N35" s="41"/>
      <c r="O35" s="20"/>
      <c r="P35" s="23"/>
    </row>
    <row r="36" spans="2:16" ht="15.75" customHeight="1">
      <c r="B36" s="156">
        <v>28</v>
      </c>
      <c r="C36" s="462" t="s">
        <v>173</v>
      </c>
      <c r="D36" s="361">
        <v>15.578409632813985</v>
      </c>
      <c r="E36" s="361">
        <v>14.87</v>
      </c>
      <c r="F36" s="362">
        <f t="shared" si="1"/>
        <v>0.04764019050531165</v>
      </c>
      <c r="G36" s="258">
        <f t="shared" si="0"/>
        <v>1</v>
      </c>
      <c r="H36" s="156">
        <v>28</v>
      </c>
      <c r="I36" s="462" t="s">
        <v>173</v>
      </c>
      <c r="J36" s="460">
        <v>0.1578947368421053</v>
      </c>
      <c r="K36" s="23"/>
      <c r="L36" s="20"/>
      <c r="M36" s="78"/>
      <c r="N36" s="79"/>
      <c r="O36" s="80"/>
      <c r="P36" s="81"/>
    </row>
    <row r="37" spans="2:16" ht="15.75" customHeight="1">
      <c r="B37" s="156">
        <v>29</v>
      </c>
      <c r="C37" s="462" t="s">
        <v>173</v>
      </c>
      <c r="D37" s="361">
        <v>15.42797088048778</v>
      </c>
      <c r="E37" s="361">
        <v>15.348798565036557</v>
      </c>
      <c r="F37" s="362">
        <f t="shared" si="1"/>
        <v>0.0051582092966919735</v>
      </c>
      <c r="G37" s="258">
        <f t="shared" si="0"/>
        <v>1</v>
      </c>
      <c r="H37" s="156">
        <v>29</v>
      </c>
      <c r="I37" s="462" t="s">
        <v>173</v>
      </c>
      <c r="J37" s="441">
        <v>0.15517241379310343</v>
      </c>
      <c r="K37" s="23"/>
      <c r="L37" s="20"/>
      <c r="M37" s="78"/>
      <c r="N37" s="79"/>
      <c r="O37" s="80"/>
      <c r="P37" s="81"/>
    </row>
    <row r="38" spans="2:16" ht="15.75" customHeight="1">
      <c r="B38" s="156">
        <v>30</v>
      </c>
      <c r="C38" s="462" t="s">
        <v>173</v>
      </c>
      <c r="D38" s="361">
        <v>14.95</v>
      </c>
      <c r="E38" s="361">
        <v>13.89</v>
      </c>
      <c r="F38" s="362">
        <f t="shared" si="1"/>
        <v>0.07631389488840878</v>
      </c>
      <c r="G38" s="258">
        <f t="shared" si="0"/>
        <v>1</v>
      </c>
      <c r="H38" s="156">
        <v>30</v>
      </c>
      <c r="I38" s="462" t="s">
        <v>173</v>
      </c>
      <c r="J38" s="460">
        <v>0.1518987341772151</v>
      </c>
      <c r="K38" s="23"/>
      <c r="L38" s="20"/>
      <c r="M38" s="78"/>
      <c r="N38" s="79"/>
      <c r="O38" s="80"/>
      <c r="P38" s="81"/>
    </row>
    <row r="39" spans="2:16" ht="15.75" customHeight="1">
      <c r="B39" s="156">
        <v>31</v>
      </c>
      <c r="C39" s="462" t="s">
        <v>173</v>
      </c>
      <c r="D39" s="361">
        <v>14.944657073857321</v>
      </c>
      <c r="E39" s="361">
        <v>14.25</v>
      </c>
      <c r="F39" s="362">
        <f t="shared" si="1"/>
        <v>0.0487478648320927</v>
      </c>
      <c r="G39" s="258">
        <f t="shared" si="0"/>
        <v>1</v>
      </c>
      <c r="H39" s="156">
        <v>31</v>
      </c>
      <c r="I39" s="462" t="s">
        <v>173</v>
      </c>
      <c r="J39" s="460">
        <v>0.13619958209333238</v>
      </c>
      <c r="K39" s="23"/>
      <c r="L39" s="20"/>
      <c r="M39" s="34"/>
      <c r="N39" s="41"/>
      <c r="O39" s="20"/>
      <c r="P39" s="23"/>
    </row>
    <row r="40" spans="2:16" ht="15.75" customHeight="1">
      <c r="B40" s="156">
        <v>32</v>
      </c>
      <c r="C40" s="462" t="s">
        <v>173</v>
      </c>
      <c r="D40" s="361">
        <v>13.85</v>
      </c>
      <c r="E40" s="361">
        <v>13.35</v>
      </c>
      <c r="F40" s="362">
        <f t="shared" si="1"/>
        <v>0.03745318352059934</v>
      </c>
      <c r="G40" s="258">
        <f t="shared" si="0"/>
        <v>1</v>
      </c>
      <c r="H40" s="156">
        <v>32</v>
      </c>
      <c r="I40" s="462" t="s">
        <v>173</v>
      </c>
      <c r="J40" s="460">
        <v>0.1319135362490067</v>
      </c>
      <c r="K40" s="23"/>
      <c r="L40" s="20"/>
      <c r="M40" s="34"/>
      <c r="N40" s="41"/>
      <c r="O40" s="20"/>
      <c r="P40" s="23"/>
    </row>
    <row r="41" spans="2:16" ht="15.75" customHeight="1">
      <c r="B41" s="156">
        <v>33</v>
      </c>
      <c r="C41" s="462" t="s">
        <v>173</v>
      </c>
      <c r="D41" s="361">
        <v>13.85</v>
      </c>
      <c r="E41" s="361">
        <v>13.68</v>
      </c>
      <c r="F41" s="362">
        <f aca="true" t="shared" si="2" ref="F41:F72">D41/E41-100%</f>
        <v>0.01242690058479523</v>
      </c>
      <c r="G41" s="258">
        <f t="shared" si="0"/>
        <v>1</v>
      </c>
      <c r="H41" s="156">
        <v>33</v>
      </c>
      <c r="I41" s="462" t="s">
        <v>173</v>
      </c>
      <c r="J41" s="460">
        <v>0.13104494595107163</v>
      </c>
      <c r="K41" s="23"/>
      <c r="L41" s="23"/>
      <c r="M41" s="23"/>
      <c r="N41" s="23"/>
      <c r="O41" s="23"/>
      <c r="P41" s="23"/>
    </row>
    <row r="42" spans="2:16" ht="15.75" customHeight="1">
      <c r="B42" s="156">
        <v>34</v>
      </c>
      <c r="C42" s="462" t="s">
        <v>173</v>
      </c>
      <c r="D42" s="361">
        <v>13</v>
      </c>
      <c r="E42" s="361">
        <v>15.284</v>
      </c>
      <c r="F42" s="362">
        <f t="shared" si="2"/>
        <v>-0.14943732007327926</v>
      </c>
      <c r="G42" s="258">
        <f t="shared" si="0"/>
        <v>0</v>
      </c>
      <c r="H42" s="156">
        <v>34</v>
      </c>
      <c r="I42" s="462" t="s">
        <v>173</v>
      </c>
      <c r="J42" s="460">
        <v>0.12380952380952381</v>
      </c>
      <c r="K42" s="23"/>
      <c r="L42" s="23"/>
      <c r="M42" s="23"/>
      <c r="N42" s="23"/>
      <c r="O42" s="23"/>
      <c r="P42" s="23"/>
    </row>
    <row r="43" spans="2:16" ht="15.75" customHeight="1">
      <c r="B43" s="156">
        <v>35</v>
      </c>
      <c r="C43" s="462" t="s">
        <v>173</v>
      </c>
      <c r="D43" s="361">
        <v>12.939036194996609</v>
      </c>
      <c r="E43" s="361">
        <v>10.735807773500001</v>
      </c>
      <c r="F43" s="362">
        <f t="shared" si="2"/>
        <v>0.205222417165013</v>
      </c>
      <c r="G43" s="258">
        <f t="shared" si="0"/>
        <v>1</v>
      </c>
      <c r="H43" s="156">
        <v>35</v>
      </c>
      <c r="I43" s="462" t="s">
        <v>173</v>
      </c>
      <c r="J43" s="441">
        <v>0.12359550561797739</v>
      </c>
      <c r="K43" s="23"/>
      <c r="L43" s="23"/>
      <c r="M43" s="23"/>
      <c r="N43" s="23"/>
      <c r="O43" s="23"/>
      <c r="P43" s="23"/>
    </row>
    <row r="44" spans="2:16" ht="15.75" customHeight="1">
      <c r="B44" s="156">
        <v>36</v>
      </c>
      <c r="C44" s="462" t="s">
        <v>173</v>
      </c>
      <c r="D44" s="361">
        <v>12.7</v>
      </c>
      <c r="E44" s="361">
        <v>9.75</v>
      </c>
      <c r="F44" s="362">
        <f t="shared" si="2"/>
        <v>0.3025641025641026</v>
      </c>
      <c r="G44" s="258">
        <f t="shared" si="0"/>
        <v>1</v>
      </c>
      <c r="H44" s="156">
        <v>36</v>
      </c>
      <c r="I44" s="462" t="s">
        <v>173</v>
      </c>
      <c r="J44" s="460">
        <v>0.12182775076936814</v>
      </c>
      <c r="K44" s="23"/>
      <c r="L44" s="23"/>
      <c r="M44" s="23"/>
      <c r="N44" s="23"/>
      <c r="O44" s="23"/>
      <c r="P44" s="23"/>
    </row>
    <row r="45" spans="2:16" ht="15.75" customHeight="1">
      <c r="B45" s="156">
        <v>37</v>
      </c>
      <c r="C45" s="462" t="s">
        <v>173</v>
      </c>
      <c r="D45" s="361">
        <v>12.2</v>
      </c>
      <c r="E45" s="361">
        <v>14.11</v>
      </c>
      <c r="F45" s="362">
        <f t="shared" si="2"/>
        <v>-0.13536498936924168</v>
      </c>
      <c r="G45" s="258">
        <f t="shared" si="0"/>
        <v>0</v>
      </c>
      <c r="H45" s="156">
        <v>37</v>
      </c>
      <c r="I45" s="462" t="s">
        <v>173</v>
      </c>
      <c r="J45" s="460">
        <v>0.12094395280235992</v>
      </c>
      <c r="K45" s="23"/>
      <c r="L45" s="23"/>
      <c r="M45" s="23"/>
      <c r="N45" s="23"/>
      <c r="O45" s="23"/>
      <c r="P45" s="23"/>
    </row>
    <row r="46" spans="2:16" ht="15.75" customHeight="1">
      <c r="B46" s="156">
        <v>38</v>
      </c>
      <c r="C46" s="462" t="s">
        <v>173</v>
      </c>
      <c r="D46" s="361">
        <v>12.172101323875374</v>
      </c>
      <c r="E46" s="361">
        <v>11.988668963606084</v>
      </c>
      <c r="F46" s="362">
        <f t="shared" si="2"/>
        <v>0.015300477544766045</v>
      </c>
      <c r="G46" s="258">
        <f t="shared" si="0"/>
        <v>1</v>
      </c>
      <c r="H46" s="156">
        <v>38</v>
      </c>
      <c r="I46" s="462" t="s">
        <v>173</v>
      </c>
      <c r="J46" s="460">
        <v>0.1063829787234043</v>
      </c>
      <c r="K46" s="23"/>
      <c r="L46" s="23"/>
      <c r="M46" s="23"/>
      <c r="N46" s="23"/>
      <c r="O46" s="23"/>
      <c r="P46" s="23"/>
    </row>
    <row r="47" spans="2:16" ht="15.75" customHeight="1">
      <c r="B47" s="156">
        <v>39</v>
      </c>
      <c r="C47" s="462" t="s">
        <v>173</v>
      </c>
      <c r="D47" s="361">
        <v>11.8</v>
      </c>
      <c r="E47" s="361">
        <v>10.5</v>
      </c>
      <c r="F47" s="362">
        <f t="shared" si="2"/>
        <v>0.12380952380952381</v>
      </c>
      <c r="G47" s="258">
        <f t="shared" si="0"/>
        <v>1</v>
      </c>
      <c r="H47" s="156">
        <v>39</v>
      </c>
      <c r="I47" s="462" t="s">
        <v>173</v>
      </c>
      <c r="J47" s="441">
        <v>0.10526315789473695</v>
      </c>
      <c r="K47" s="23"/>
      <c r="L47" s="23"/>
      <c r="M47" s="23"/>
      <c r="N47" s="23"/>
      <c r="O47" s="23"/>
      <c r="P47" s="23"/>
    </row>
    <row r="48" spans="2:16" ht="15.75" customHeight="1">
      <c r="B48" s="156">
        <v>40</v>
      </c>
      <c r="C48" s="462" t="s">
        <v>173</v>
      </c>
      <c r="D48" s="361">
        <v>11.575650903</v>
      </c>
      <c r="E48" s="361">
        <v>10.587486705</v>
      </c>
      <c r="F48" s="362">
        <f t="shared" si="2"/>
        <v>0.09333321736624556</v>
      </c>
      <c r="G48" s="258">
        <f t="shared" si="0"/>
        <v>1</v>
      </c>
      <c r="H48" s="156">
        <v>40</v>
      </c>
      <c r="I48" s="462" t="s">
        <v>173</v>
      </c>
      <c r="J48" s="460">
        <v>0.10366574694521091</v>
      </c>
      <c r="K48" s="23"/>
      <c r="L48" s="36"/>
      <c r="M48" s="62"/>
      <c r="N48" s="23"/>
      <c r="O48" s="23"/>
      <c r="P48" s="23"/>
    </row>
    <row r="49" spans="2:16" ht="15.75" customHeight="1">
      <c r="B49" s="156">
        <v>41</v>
      </c>
      <c r="C49" s="462" t="s">
        <v>173</v>
      </c>
      <c r="D49" s="361">
        <v>11.5</v>
      </c>
      <c r="E49" s="361">
        <v>11.03</v>
      </c>
      <c r="F49" s="362">
        <f t="shared" si="2"/>
        <v>0.04261106074342713</v>
      </c>
      <c r="G49" s="258">
        <f t="shared" si="0"/>
        <v>1</v>
      </c>
      <c r="H49" s="156">
        <v>41</v>
      </c>
      <c r="I49" s="462" t="s">
        <v>173</v>
      </c>
      <c r="J49" s="460">
        <v>0.10082304526748964</v>
      </c>
      <c r="K49" s="23"/>
      <c r="L49" s="37"/>
      <c r="M49" s="23"/>
      <c r="N49" s="23"/>
      <c r="O49" s="23"/>
      <c r="P49" s="23"/>
    </row>
    <row r="50" spans="2:16" ht="15.75" customHeight="1">
      <c r="B50" s="156">
        <v>42</v>
      </c>
      <c r="C50" s="462" t="s">
        <v>173</v>
      </c>
      <c r="D50" s="361">
        <v>11.4</v>
      </c>
      <c r="E50" s="361">
        <v>10.17</v>
      </c>
      <c r="F50" s="362">
        <f t="shared" si="2"/>
        <v>0.12094395280235992</v>
      </c>
      <c r="G50" s="258">
        <f t="shared" si="0"/>
        <v>1</v>
      </c>
      <c r="H50" s="156">
        <v>42</v>
      </c>
      <c r="I50" s="462" t="s">
        <v>173</v>
      </c>
      <c r="J50" s="460">
        <v>0.10074626865671643</v>
      </c>
      <c r="K50" s="23"/>
      <c r="L50" s="23"/>
      <c r="M50" s="23"/>
      <c r="N50" s="23"/>
      <c r="O50" s="23"/>
      <c r="P50" s="23"/>
    </row>
    <row r="51" spans="2:16" ht="15.75" customHeight="1">
      <c r="B51" s="156">
        <v>43</v>
      </c>
      <c r="C51" s="462" t="s">
        <v>173</v>
      </c>
      <c r="D51" s="361">
        <v>11.2</v>
      </c>
      <c r="E51" s="361">
        <v>10.148</v>
      </c>
      <c r="F51" s="362">
        <f t="shared" si="2"/>
        <v>0.10366574694521091</v>
      </c>
      <c r="G51" s="258">
        <f t="shared" si="0"/>
        <v>1</v>
      </c>
      <c r="H51" s="156">
        <v>43</v>
      </c>
      <c r="I51" s="462" t="s">
        <v>173</v>
      </c>
      <c r="J51" s="460">
        <v>0.0980392156862746</v>
      </c>
      <c r="K51" s="23"/>
      <c r="L51" s="36"/>
      <c r="M51" s="62"/>
      <c r="N51" s="23"/>
      <c r="O51" s="23"/>
      <c r="P51" s="23"/>
    </row>
    <row r="52" spans="2:16" ht="15.75" customHeight="1">
      <c r="B52" s="156">
        <v>44</v>
      </c>
      <c r="C52" s="462" t="s">
        <v>173</v>
      </c>
      <c r="D52" s="361">
        <v>11</v>
      </c>
      <c r="E52" s="361">
        <v>10.3</v>
      </c>
      <c r="F52" s="362">
        <f t="shared" si="2"/>
        <v>0.06796116504854366</v>
      </c>
      <c r="G52" s="258">
        <f t="shared" si="0"/>
        <v>1</v>
      </c>
      <c r="H52" s="156">
        <v>44</v>
      </c>
      <c r="I52" s="462" t="s">
        <v>173</v>
      </c>
      <c r="J52" s="460">
        <v>0.09333321736624556</v>
      </c>
      <c r="K52" s="23"/>
      <c r="L52" s="37"/>
      <c r="M52" s="23"/>
      <c r="N52" s="23"/>
      <c r="O52" s="23"/>
      <c r="P52" s="23"/>
    </row>
    <row r="53" spans="2:16" ht="15.75" customHeight="1">
      <c r="B53" s="156">
        <v>45</v>
      </c>
      <c r="C53" s="462" t="s">
        <v>173</v>
      </c>
      <c r="D53" s="361">
        <v>10.7</v>
      </c>
      <c r="E53" s="361">
        <v>9.72</v>
      </c>
      <c r="F53" s="362">
        <f t="shared" si="2"/>
        <v>0.10082304526748964</v>
      </c>
      <c r="G53" s="258">
        <f t="shared" si="0"/>
        <v>1</v>
      </c>
      <c r="H53" s="156">
        <v>45</v>
      </c>
      <c r="I53" s="462" t="s">
        <v>173</v>
      </c>
      <c r="J53" s="460">
        <v>0.09020172910662816</v>
      </c>
      <c r="K53" s="23"/>
      <c r="L53" s="23"/>
      <c r="M53" s="23"/>
      <c r="N53" s="23"/>
      <c r="O53" s="23"/>
      <c r="P53" s="23"/>
    </row>
    <row r="54" spans="2:16" ht="15.75" customHeight="1">
      <c r="B54" s="156">
        <v>46</v>
      </c>
      <c r="C54" s="462" t="s">
        <v>173</v>
      </c>
      <c r="D54" s="361">
        <v>10.459275208854871</v>
      </c>
      <c r="E54" s="361">
        <v>11.375851249</v>
      </c>
      <c r="F54" s="362">
        <f t="shared" si="2"/>
        <v>-0.0805720838012629</v>
      </c>
      <c r="G54" s="258">
        <f t="shared" si="0"/>
        <v>0</v>
      </c>
      <c r="H54" s="156">
        <v>46</v>
      </c>
      <c r="I54" s="462" t="s">
        <v>173</v>
      </c>
      <c r="J54" s="460">
        <v>0.08533670743708699</v>
      </c>
      <c r="K54" s="23"/>
      <c r="L54" s="23"/>
      <c r="M54" s="23"/>
      <c r="N54" s="23"/>
      <c r="O54" s="23"/>
      <c r="P54" s="23"/>
    </row>
    <row r="55" spans="2:16" ht="15.75" customHeight="1">
      <c r="B55" s="156">
        <v>47</v>
      </c>
      <c r="C55" s="462" t="s">
        <v>173</v>
      </c>
      <c r="D55" s="361">
        <v>9.76</v>
      </c>
      <c r="E55" s="361">
        <v>9.61</v>
      </c>
      <c r="F55" s="362">
        <f t="shared" si="2"/>
        <v>0.015608740894901274</v>
      </c>
      <c r="G55" s="258">
        <f t="shared" si="0"/>
        <v>1</v>
      </c>
      <c r="H55" s="156">
        <v>47</v>
      </c>
      <c r="I55" s="462" t="s">
        <v>173</v>
      </c>
      <c r="J55" s="460">
        <v>0.08333333333333326</v>
      </c>
      <c r="K55" s="23"/>
      <c r="L55" s="23"/>
      <c r="M55" s="23"/>
      <c r="N55" s="23"/>
      <c r="O55" s="23"/>
      <c r="P55" s="23"/>
    </row>
    <row r="56" spans="2:16" ht="15.75" customHeight="1">
      <c r="B56" s="156">
        <v>48</v>
      </c>
      <c r="C56" s="462" t="s">
        <v>173</v>
      </c>
      <c r="D56" s="361">
        <v>9.507188517328814</v>
      </c>
      <c r="E56" s="361">
        <v>10.880064637</v>
      </c>
      <c r="F56" s="362">
        <f t="shared" si="2"/>
        <v>-0.12618271724254526</v>
      </c>
      <c r="G56" s="258">
        <f t="shared" si="0"/>
        <v>0</v>
      </c>
      <c r="H56" s="156">
        <v>48</v>
      </c>
      <c r="I56" s="462" t="s">
        <v>173</v>
      </c>
      <c r="J56" s="460">
        <v>0.08226840101676469</v>
      </c>
      <c r="K56" s="23"/>
      <c r="L56" s="23"/>
      <c r="M56" s="23"/>
      <c r="N56" s="23"/>
      <c r="O56" s="23"/>
      <c r="P56" s="23"/>
    </row>
    <row r="57" spans="2:16" ht="15.75" customHeight="1">
      <c r="B57" s="156">
        <v>49</v>
      </c>
      <c r="C57" s="462" t="s">
        <v>173</v>
      </c>
      <c r="D57" s="361">
        <v>9.4</v>
      </c>
      <c r="E57" s="361">
        <v>10.9</v>
      </c>
      <c r="F57" s="362">
        <f t="shared" si="2"/>
        <v>-0.13761467889908252</v>
      </c>
      <c r="G57" s="258">
        <f t="shared" si="0"/>
        <v>0</v>
      </c>
      <c r="H57" s="156">
        <v>49</v>
      </c>
      <c r="I57" s="462" t="s">
        <v>173</v>
      </c>
      <c r="J57" s="460">
        <v>0.07631389488840878</v>
      </c>
      <c r="K57" s="23"/>
      <c r="L57" s="23"/>
      <c r="M57" s="23"/>
      <c r="N57" s="23"/>
      <c r="O57" s="23"/>
      <c r="P57" s="23"/>
    </row>
    <row r="58" spans="2:16" ht="15.75" customHeight="1">
      <c r="B58" s="156">
        <v>50</v>
      </c>
      <c r="C58" s="462" t="s">
        <v>173</v>
      </c>
      <c r="D58" s="361">
        <v>9.14</v>
      </c>
      <c r="E58" s="361">
        <v>8.75</v>
      </c>
      <c r="F58" s="362">
        <f t="shared" si="2"/>
        <v>0.044571428571428706</v>
      </c>
      <c r="G58" s="258">
        <f t="shared" si="0"/>
        <v>1</v>
      </c>
      <c r="H58" s="156">
        <v>50</v>
      </c>
      <c r="I58" s="462" t="s">
        <v>173</v>
      </c>
      <c r="J58" s="460">
        <v>0.07231920199501252</v>
      </c>
      <c r="K58" s="23"/>
      <c r="L58" s="23"/>
      <c r="M58" s="23"/>
      <c r="N58" s="23"/>
      <c r="O58" s="23"/>
      <c r="P58" s="23"/>
    </row>
    <row r="59" spans="2:16" ht="15.75" customHeight="1">
      <c r="B59" s="156">
        <v>51</v>
      </c>
      <c r="C59" s="462" t="s">
        <v>173</v>
      </c>
      <c r="D59" s="361">
        <v>9.1</v>
      </c>
      <c r="E59" s="361">
        <v>7.9</v>
      </c>
      <c r="F59" s="362">
        <f t="shared" si="2"/>
        <v>0.1518987341772151</v>
      </c>
      <c r="G59" s="258">
        <f t="shared" si="0"/>
        <v>1</v>
      </c>
      <c r="H59" s="156">
        <v>51</v>
      </c>
      <c r="I59" s="462" t="s">
        <v>173</v>
      </c>
      <c r="J59" s="460">
        <v>0.06796116504854366</v>
      </c>
      <c r="K59" s="23"/>
      <c r="L59" s="23"/>
      <c r="M59" s="23"/>
      <c r="N59" s="23"/>
      <c r="O59" s="23"/>
      <c r="P59" s="23"/>
    </row>
    <row r="60" spans="2:16" ht="15.75" customHeight="1">
      <c r="B60" s="156">
        <v>52</v>
      </c>
      <c r="C60" s="462" t="s">
        <v>173</v>
      </c>
      <c r="D60" s="361">
        <v>9</v>
      </c>
      <c r="E60" s="361">
        <v>6.7</v>
      </c>
      <c r="F60" s="362">
        <f t="shared" si="2"/>
        <v>0.3432835820895521</v>
      </c>
      <c r="G60" s="258">
        <f t="shared" si="0"/>
        <v>1</v>
      </c>
      <c r="H60" s="156">
        <v>52</v>
      </c>
      <c r="I60" s="462" t="s">
        <v>173</v>
      </c>
      <c r="J60" s="460">
        <v>0.06568097810634055</v>
      </c>
      <c r="K60" s="23"/>
      <c r="L60" s="23"/>
      <c r="M60" s="23"/>
      <c r="N60" s="23"/>
      <c r="O60" s="23"/>
      <c r="P60" s="23"/>
    </row>
    <row r="61" spans="2:16" ht="15.75" customHeight="1">
      <c r="B61" s="156">
        <v>53</v>
      </c>
      <c r="C61" s="462" t="s">
        <v>173</v>
      </c>
      <c r="D61" s="361">
        <v>8.785000000000002</v>
      </c>
      <c r="E61" s="361">
        <v>7.040899999999999</v>
      </c>
      <c r="F61" s="362">
        <f t="shared" si="2"/>
        <v>0.24770980982544888</v>
      </c>
      <c r="G61" s="258">
        <f t="shared" si="0"/>
        <v>1</v>
      </c>
      <c r="H61" s="156">
        <v>53</v>
      </c>
      <c r="I61" s="462" t="s">
        <v>173</v>
      </c>
      <c r="J61" s="441">
        <v>0.0625</v>
      </c>
      <c r="K61" s="23"/>
      <c r="L61" s="23"/>
      <c r="M61" s="23"/>
      <c r="N61" s="23"/>
      <c r="O61" s="23"/>
      <c r="P61" s="23"/>
    </row>
    <row r="62" spans="2:16" ht="15.75" customHeight="1">
      <c r="B62" s="156">
        <v>54</v>
      </c>
      <c r="C62" s="462" t="s">
        <v>173</v>
      </c>
      <c r="D62" s="361">
        <v>8.4</v>
      </c>
      <c r="E62" s="361">
        <v>7.6</v>
      </c>
      <c r="F62" s="362">
        <f t="shared" si="2"/>
        <v>0.10526315789473695</v>
      </c>
      <c r="G62" s="258">
        <f t="shared" si="0"/>
        <v>1</v>
      </c>
      <c r="H62" s="156">
        <v>54</v>
      </c>
      <c r="I62" s="462" t="s">
        <v>173</v>
      </c>
      <c r="J62" s="460">
        <v>0.061224489795918435</v>
      </c>
      <c r="K62" s="23"/>
      <c r="L62" s="23"/>
      <c r="M62" s="23"/>
      <c r="N62" s="23"/>
      <c r="O62" s="23"/>
      <c r="P62" s="23"/>
    </row>
    <row r="63" spans="2:16" ht="15.75" customHeight="1">
      <c r="B63" s="156">
        <v>55</v>
      </c>
      <c r="C63" s="462" t="s">
        <v>173</v>
      </c>
      <c r="D63" s="361">
        <v>8.36</v>
      </c>
      <c r="E63" s="361">
        <v>9.07</v>
      </c>
      <c r="F63" s="362">
        <f t="shared" si="2"/>
        <v>-0.07828004410143341</v>
      </c>
      <c r="G63" s="258">
        <f t="shared" si="0"/>
        <v>0</v>
      </c>
      <c r="H63" s="156">
        <v>55</v>
      </c>
      <c r="I63" s="462" t="s">
        <v>173</v>
      </c>
      <c r="J63" s="441">
        <v>0.05708245243128962</v>
      </c>
      <c r="K63" s="23"/>
      <c r="L63" s="23"/>
      <c r="M63" s="23"/>
      <c r="N63" s="23"/>
      <c r="O63" s="23"/>
      <c r="P63" s="23"/>
    </row>
    <row r="64" spans="2:16" ht="15.75" customHeight="1">
      <c r="B64" s="156">
        <v>56</v>
      </c>
      <c r="C64" s="462" t="s">
        <v>173</v>
      </c>
      <c r="D64" s="361">
        <v>8.3016582461851</v>
      </c>
      <c r="E64" s="361">
        <v>6.60412671915</v>
      </c>
      <c r="F64" s="362">
        <f t="shared" si="2"/>
        <v>0.2570410289240461</v>
      </c>
      <c r="G64" s="258">
        <f t="shared" si="0"/>
        <v>1</v>
      </c>
      <c r="H64" s="156">
        <v>56</v>
      </c>
      <c r="I64" s="462" t="s">
        <v>173</v>
      </c>
      <c r="J64" s="460">
        <v>0.055837563451776706</v>
      </c>
      <c r="K64" s="23"/>
      <c r="L64" s="23"/>
      <c r="M64" s="23"/>
      <c r="N64" s="23"/>
      <c r="O64" s="23"/>
      <c r="P64" s="23"/>
    </row>
    <row r="65" spans="2:16" ht="15.75" customHeight="1">
      <c r="B65" s="156">
        <v>57</v>
      </c>
      <c r="C65" s="462" t="s">
        <v>173</v>
      </c>
      <c r="D65" s="361">
        <v>8</v>
      </c>
      <c r="E65" s="361">
        <v>15</v>
      </c>
      <c r="F65" s="362">
        <f t="shared" si="2"/>
        <v>-0.4666666666666667</v>
      </c>
      <c r="G65" s="258">
        <f t="shared" si="0"/>
        <v>0</v>
      </c>
      <c r="H65" s="156">
        <v>57</v>
      </c>
      <c r="I65" s="462" t="s">
        <v>173</v>
      </c>
      <c r="J65" s="460">
        <v>0.05371900826446274</v>
      </c>
      <c r="K65" s="23"/>
      <c r="L65" s="23"/>
      <c r="M65" s="23"/>
      <c r="N65" s="23"/>
      <c r="O65" s="23"/>
      <c r="P65" s="23"/>
    </row>
    <row r="66" spans="2:16" ht="15.75" customHeight="1">
      <c r="B66" s="156">
        <v>58</v>
      </c>
      <c r="C66" s="499" t="s">
        <v>173</v>
      </c>
      <c r="D66" s="361">
        <v>7.85</v>
      </c>
      <c r="E66" s="361">
        <v>5.89</v>
      </c>
      <c r="F66" s="362">
        <f t="shared" si="2"/>
        <v>0.33276740237691005</v>
      </c>
      <c r="G66" s="258">
        <f t="shared" si="0"/>
        <v>1</v>
      </c>
      <c r="H66" s="156">
        <v>58</v>
      </c>
      <c r="I66" s="462" t="s">
        <v>173</v>
      </c>
      <c r="J66" s="441">
        <v>0.0487478648320927</v>
      </c>
      <c r="K66" s="23"/>
      <c r="L66" s="23"/>
      <c r="M66" s="23"/>
      <c r="N66" s="23"/>
      <c r="O66" s="23"/>
      <c r="P66" s="23"/>
    </row>
    <row r="67" spans="2:16" ht="15.75" customHeight="1">
      <c r="B67" s="156">
        <v>59</v>
      </c>
      <c r="C67" s="462" t="s">
        <v>173</v>
      </c>
      <c r="D67" s="361">
        <v>7.8</v>
      </c>
      <c r="E67" s="361">
        <v>7.05</v>
      </c>
      <c r="F67" s="362">
        <f t="shared" si="2"/>
        <v>0.1063829787234043</v>
      </c>
      <c r="G67" s="258">
        <f t="shared" si="0"/>
        <v>1</v>
      </c>
      <c r="H67" s="156">
        <v>59</v>
      </c>
      <c r="I67" s="462" t="s">
        <v>173</v>
      </c>
      <c r="J67" s="441">
        <v>0.04764019050531165</v>
      </c>
      <c r="K67" s="23"/>
      <c r="L67" s="23"/>
      <c r="M67" s="23"/>
      <c r="N67" s="23"/>
      <c r="O67" s="23"/>
      <c r="P67" s="23"/>
    </row>
    <row r="68" spans="2:16" ht="15.75" customHeight="1">
      <c r="B68" s="156">
        <v>60</v>
      </c>
      <c r="C68" s="462" t="s">
        <v>173</v>
      </c>
      <c r="D68" s="361">
        <v>7.73</v>
      </c>
      <c r="E68" s="361">
        <v>6.54</v>
      </c>
      <c r="F68" s="362">
        <f t="shared" si="2"/>
        <v>0.18195718654434256</v>
      </c>
      <c r="G68" s="258">
        <f t="shared" si="0"/>
        <v>1</v>
      </c>
      <c r="H68" s="156">
        <v>60</v>
      </c>
      <c r="I68" s="462" t="s">
        <v>173</v>
      </c>
      <c r="J68" s="460">
        <v>0.044571428571428706</v>
      </c>
      <c r="K68" s="23"/>
      <c r="L68" s="23"/>
      <c r="M68" s="23"/>
      <c r="N68" s="23"/>
      <c r="O68" s="23"/>
      <c r="P68" s="23"/>
    </row>
    <row r="69" spans="2:16" ht="15.75" customHeight="1">
      <c r="B69" s="156">
        <v>61</v>
      </c>
      <c r="C69" s="462" t="s">
        <v>173</v>
      </c>
      <c r="D69" s="361">
        <v>7.72</v>
      </c>
      <c r="E69" s="361">
        <v>7.113</v>
      </c>
      <c r="F69" s="362">
        <f t="shared" si="2"/>
        <v>0.08533670743708699</v>
      </c>
      <c r="G69" s="258">
        <f t="shared" si="0"/>
        <v>1</v>
      </c>
      <c r="H69" s="156">
        <v>61</v>
      </c>
      <c r="I69" s="462" t="s">
        <v>173</v>
      </c>
      <c r="J69" s="441">
        <v>0.04400000000000004</v>
      </c>
      <c r="K69" s="23"/>
      <c r="L69" s="23"/>
      <c r="M69" s="23"/>
      <c r="N69" s="23"/>
      <c r="O69" s="23"/>
      <c r="P69" s="23"/>
    </row>
    <row r="70" spans="2:16" ht="15.75" customHeight="1">
      <c r="B70" s="156">
        <v>62</v>
      </c>
      <c r="C70" s="462" t="s">
        <v>173</v>
      </c>
      <c r="D70" s="361">
        <v>7.6</v>
      </c>
      <c r="E70" s="361">
        <v>5.9</v>
      </c>
      <c r="F70" s="362">
        <f t="shared" si="2"/>
        <v>0.2881355932203389</v>
      </c>
      <c r="G70" s="258">
        <f t="shared" si="0"/>
        <v>1</v>
      </c>
      <c r="H70" s="156">
        <v>62</v>
      </c>
      <c r="I70" s="462" t="s">
        <v>173</v>
      </c>
      <c r="J70" s="464">
        <v>0.04261106074342713</v>
      </c>
      <c r="K70" s="23"/>
      <c r="L70" s="23"/>
      <c r="M70" s="23"/>
      <c r="N70" s="23"/>
      <c r="O70" s="23"/>
      <c r="P70" s="23"/>
    </row>
    <row r="71" spans="2:16" ht="15.75" customHeight="1">
      <c r="B71" s="156">
        <v>63</v>
      </c>
      <c r="C71" s="462" t="s">
        <v>173</v>
      </c>
      <c r="D71" s="361">
        <v>7.583638368463236</v>
      </c>
      <c r="E71" s="361">
        <v>6.322333129999999</v>
      </c>
      <c r="F71" s="362">
        <f t="shared" si="2"/>
        <v>0.19949996504901613</v>
      </c>
      <c r="G71" s="258">
        <f t="shared" si="0"/>
        <v>1</v>
      </c>
      <c r="H71" s="156">
        <v>63</v>
      </c>
      <c r="I71" s="462" t="s">
        <v>173</v>
      </c>
      <c r="J71" s="460">
        <v>0.04205098997440304</v>
      </c>
      <c r="K71" s="23"/>
      <c r="L71" s="23"/>
      <c r="M71" s="23"/>
      <c r="N71" s="23"/>
      <c r="O71" s="23"/>
      <c r="P71" s="23"/>
    </row>
    <row r="72" spans="2:16" ht="15.75" customHeight="1">
      <c r="B72" s="156">
        <v>64</v>
      </c>
      <c r="C72" s="462" t="s">
        <v>173</v>
      </c>
      <c r="D72" s="361">
        <v>7.566</v>
      </c>
      <c r="E72" s="361">
        <v>6.94</v>
      </c>
      <c r="F72" s="362">
        <f t="shared" si="2"/>
        <v>0.09020172910662816</v>
      </c>
      <c r="G72" s="258">
        <f t="shared" si="0"/>
        <v>1</v>
      </c>
      <c r="H72" s="156">
        <v>64</v>
      </c>
      <c r="I72" s="462" t="s">
        <v>173</v>
      </c>
      <c r="J72" s="460">
        <v>0.03745318352059934</v>
      </c>
      <c r="K72" s="23"/>
      <c r="L72" s="23"/>
      <c r="M72" s="23"/>
      <c r="N72" s="23"/>
      <c r="O72" s="23"/>
      <c r="P72" s="23"/>
    </row>
    <row r="73" spans="2:16" ht="15.75" customHeight="1">
      <c r="B73" s="156">
        <v>65</v>
      </c>
      <c r="C73" s="462" t="s">
        <v>173</v>
      </c>
      <c r="D73" s="361">
        <v>7.4</v>
      </c>
      <c r="E73" s="361">
        <v>9.2</v>
      </c>
      <c r="F73" s="362">
        <f aca="true" t="shared" si="3" ref="F73:F104">D73/E73-100%</f>
        <v>-0.19565217391304335</v>
      </c>
      <c r="G73" s="258">
        <f t="shared" si="0"/>
        <v>0</v>
      </c>
      <c r="H73" s="156">
        <v>65</v>
      </c>
      <c r="I73" s="295" t="s">
        <v>173</v>
      </c>
      <c r="J73" s="460">
        <v>0.03333333333333344</v>
      </c>
      <c r="K73" s="23"/>
      <c r="L73" s="23"/>
      <c r="M73" s="23"/>
      <c r="N73" s="23"/>
      <c r="O73" s="23"/>
      <c r="P73" s="23"/>
    </row>
    <row r="74" spans="2:16" ht="15.75" customHeight="1">
      <c r="B74" s="156">
        <v>66</v>
      </c>
      <c r="C74" s="462" t="s">
        <v>173</v>
      </c>
      <c r="D74" s="361">
        <v>7.3</v>
      </c>
      <c r="E74" s="361">
        <v>6.1</v>
      </c>
      <c r="F74" s="362">
        <f t="shared" si="3"/>
        <v>0.19672131147540983</v>
      </c>
      <c r="G74" s="258">
        <f aca="true" t="shared" si="4" ref="G74:G110">IF(D74&gt;E74,1,0)</f>
        <v>1</v>
      </c>
      <c r="H74" s="156">
        <v>66</v>
      </c>
      <c r="I74" s="462" t="s">
        <v>173</v>
      </c>
      <c r="J74" s="460">
        <v>0.022727272727272707</v>
      </c>
      <c r="K74" s="23"/>
      <c r="L74" s="82"/>
      <c r="M74" s="23"/>
      <c r="N74" s="23"/>
      <c r="O74" s="23"/>
      <c r="P74" s="23"/>
    </row>
    <row r="75" spans="2:16" ht="15.75" customHeight="1">
      <c r="B75" s="156">
        <v>67</v>
      </c>
      <c r="C75" s="462" t="s">
        <v>173</v>
      </c>
      <c r="D75" s="361">
        <v>7</v>
      </c>
      <c r="E75" s="361">
        <v>7.07</v>
      </c>
      <c r="F75" s="362">
        <f t="shared" si="3"/>
        <v>-0.00990099009900991</v>
      </c>
      <c r="G75" s="258">
        <f t="shared" si="4"/>
        <v>0</v>
      </c>
      <c r="H75" s="156">
        <v>67</v>
      </c>
      <c r="I75" s="462" t="s">
        <v>173</v>
      </c>
      <c r="J75" s="460">
        <v>0.021484449349280288</v>
      </c>
      <c r="K75" s="41"/>
      <c r="L75" s="23"/>
      <c r="M75" s="23"/>
      <c r="N75" s="23"/>
      <c r="O75" s="23"/>
      <c r="P75" s="23"/>
    </row>
    <row r="76" spans="2:16" ht="15.75" customHeight="1">
      <c r="B76" s="156">
        <v>68</v>
      </c>
      <c r="C76" s="462" t="s">
        <v>173</v>
      </c>
      <c r="D76" s="361">
        <v>6.9</v>
      </c>
      <c r="E76" s="361">
        <v>5.32</v>
      </c>
      <c r="F76" s="362">
        <f t="shared" si="3"/>
        <v>0.2969924812030076</v>
      </c>
      <c r="G76" s="258">
        <f t="shared" si="4"/>
        <v>1</v>
      </c>
      <c r="H76" s="156">
        <v>68</v>
      </c>
      <c r="I76" s="462" t="s">
        <v>173</v>
      </c>
      <c r="J76" s="441">
        <v>0.015608740894901274</v>
      </c>
      <c r="K76" s="42"/>
      <c r="L76" s="23"/>
      <c r="M76" s="23"/>
      <c r="N76" s="23"/>
      <c r="O76" s="23"/>
      <c r="P76" s="23"/>
    </row>
    <row r="77" spans="2:16" ht="15.75" customHeight="1">
      <c r="B77" s="156">
        <v>69</v>
      </c>
      <c r="C77" s="462" t="s">
        <v>173</v>
      </c>
      <c r="D77" s="361">
        <v>6.8</v>
      </c>
      <c r="E77" s="361">
        <v>6.4</v>
      </c>
      <c r="F77" s="362">
        <f t="shared" si="3"/>
        <v>0.0625</v>
      </c>
      <c r="G77" s="258">
        <f t="shared" si="4"/>
        <v>1</v>
      </c>
      <c r="H77" s="156">
        <v>69</v>
      </c>
      <c r="I77" s="462" t="s">
        <v>173</v>
      </c>
      <c r="J77" s="460">
        <v>0.015300477544766045</v>
      </c>
      <c r="K77" s="41"/>
      <c r="L77" s="23"/>
      <c r="M77" s="23"/>
      <c r="N77" s="23"/>
      <c r="O77" s="23"/>
      <c r="P77" s="23"/>
    </row>
    <row r="78" spans="2:16" ht="15.75" customHeight="1">
      <c r="B78" s="156">
        <v>70</v>
      </c>
      <c r="C78" s="462" t="s">
        <v>173</v>
      </c>
      <c r="D78" s="361">
        <v>6.7</v>
      </c>
      <c r="E78" s="361">
        <v>5.8</v>
      </c>
      <c r="F78" s="362">
        <f t="shared" si="3"/>
        <v>0.15517241379310343</v>
      </c>
      <c r="G78" s="258">
        <f t="shared" si="4"/>
        <v>1</v>
      </c>
      <c r="H78" s="156">
        <v>70</v>
      </c>
      <c r="I78" s="462" t="s">
        <v>173</v>
      </c>
      <c r="J78" s="460">
        <v>0.012507444907683185</v>
      </c>
      <c r="K78" s="43"/>
      <c r="L78" s="20"/>
      <c r="M78" s="23"/>
      <c r="N78" s="23"/>
      <c r="O78" s="23"/>
      <c r="P78" s="23"/>
    </row>
    <row r="79" spans="2:16" ht="15.75" customHeight="1">
      <c r="B79" s="156">
        <v>71</v>
      </c>
      <c r="C79" s="462" t="s">
        <v>173</v>
      </c>
      <c r="D79" s="361">
        <v>6.6</v>
      </c>
      <c r="E79" s="361">
        <v>8</v>
      </c>
      <c r="F79" s="362">
        <f t="shared" si="3"/>
        <v>-0.17500000000000004</v>
      </c>
      <c r="G79" s="258">
        <f t="shared" si="4"/>
        <v>0</v>
      </c>
      <c r="H79" s="156">
        <v>71</v>
      </c>
      <c r="I79" s="462" t="s">
        <v>173</v>
      </c>
      <c r="J79" s="460">
        <v>0.01242690058479523</v>
      </c>
      <c r="K79" s="44"/>
      <c r="L79" s="45"/>
      <c r="M79" s="23"/>
      <c r="N79" s="23"/>
      <c r="O79" s="23"/>
      <c r="P79" s="23"/>
    </row>
    <row r="80" spans="2:16" ht="15.75" customHeight="1">
      <c r="B80" s="156">
        <v>72</v>
      </c>
      <c r="C80" s="462" t="s">
        <v>173</v>
      </c>
      <c r="D80" s="361">
        <v>6.422701361</v>
      </c>
      <c r="E80" s="361">
        <v>7.438746008</v>
      </c>
      <c r="F80" s="362">
        <f t="shared" si="3"/>
        <v>-0.13658816229338855</v>
      </c>
      <c r="G80" s="258">
        <f t="shared" si="4"/>
        <v>0</v>
      </c>
      <c r="H80" s="156">
        <v>72</v>
      </c>
      <c r="I80" s="462" t="s">
        <v>173</v>
      </c>
      <c r="J80" s="460">
        <v>0.0051582092966919735</v>
      </c>
      <c r="K80" s="44"/>
      <c r="L80" s="20"/>
      <c r="M80" s="23"/>
      <c r="N80" s="23"/>
      <c r="O80" s="23"/>
      <c r="P80" s="23"/>
    </row>
    <row r="81" spans="2:16" ht="15.75" customHeight="1">
      <c r="B81" s="156">
        <v>73</v>
      </c>
      <c r="C81" s="462" t="s">
        <v>173</v>
      </c>
      <c r="D81" s="361">
        <v>6.34</v>
      </c>
      <c r="E81" s="361">
        <v>6.538</v>
      </c>
      <c r="F81" s="362">
        <f t="shared" si="3"/>
        <v>-0.030284490669929665</v>
      </c>
      <c r="G81" s="258">
        <f t="shared" si="4"/>
        <v>0</v>
      </c>
      <c r="H81" s="156">
        <v>73</v>
      </c>
      <c r="I81" s="462" t="s">
        <v>173</v>
      </c>
      <c r="J81" s="441">
        <v>-0.0018416206261510082</v>
      </c>
      <c r="K81" s="44"/>
      <c r="L81" s="60"/>
      <c r="M81" s="23"/>
      <c r="N81" s="23"/>
      <c r="O81" s="23"/>
      <c r="P81" s="23"/>
    </row>
    <row r="82" spans="2:16" ht="15.75" customHeight="1">
      <c r="B82" s="156">
        <v>74</v>
      </c>
      <c r="C82" s="462" t="s">
        <v>173</v>
      </c>
      <c r="D82" s="361">
        <v>6.3</v>
      </c>
      <c r="E82" s="361">
        <v>6.96</v>
      </c>
      <c r="F82" s="362">
        <f t="shared" si="3"/>
        <v>-0.09482758620689657</v>
      </c>
      <c r="G82" s="258">
        <f t="shared" si="4"/>
        <v>0</v>
      </c>
      <c r="H82" s="156">
        <v>74</v>
      </c>
      <c r="I82" s="462" t="s">
        <v>173</v>
      </c>
      <c r="J82" s="441">
        <v>-0.00990099009900991</v>
      </c>
      <c r="K82" s="44"/>
      <c r="L82" s="20"/>
      <c r="M82" s="23"/>
      <c r="N82" s="23"/>
      <c r="O82" s="23"/>
      <c r="P82" s="23"/>
    </row>
    <row r="83" spans="2:16" ht="15.75" customHeight="1">
      <c r="B83" s="156">
        <v>75</v>
      </c>
      <c r="C83" s="462" t="s">
        <v>173</v>
      </c>
      <c r="D83" s="361">
        <v>6.226694608576101</v>
      </c>
      <c r="E83" s="361">
        <v>5.300532272414067</v>
      </c>
      <c r="F83" s="362">
        <f t="shared" si="3"/>
        <v>0.1747300626735404</v>
      </c>
      <c r="G83" s="258">
        <f t="shared" si="4"/>
        <v>1</v>
      </c>
      <c r="H83" s="156">
        <v>75</v>
      </c>
      <c r="I83" s="462" t="s">
        <v>173</v>
      </c>
      <c r="J83" s="460">
        <v>-0.016973589357100805</v>
      </c>
      <c r="K83" s="44"/>
      <c r="L83" s="60"/>
      <c r="M83" s="23"/>
      <c r="N83" s="23"/>
      <c r="O83" s="23"/>
      <c r="P83" s="23"/>
    </row>
    <row r="84" spans="2:16" ht="15.75" customHeight="1">
      <c r="B84" s="156">
        <v>76</v>
      </c>
      <c r="C84" s="295" t="s">
        <v>173</v>
      </c>
      <c r="D84" s="361">
        <v>6.2</v>
      </c>
      <c r="E84" s="361">
        <v>6</v>
      </c>
      <c r="F84" s="362">
        <f t="shared" si="3"/>
        <v>0.03333333333333344</v>
      </c>
      <c r="G84" s="258">
        <f t="shared" si="4"/>
        <v>1</v>
      </c>
      <c r="H84" s="156">
        <v>76</v>
      </c>
      <c r="I84" s="462" t="s">
        <v>173</v>
      </c>
      <c r="J84" s="460">
        <v>-0.024844720496894457</v>
      </c>
      <c r="K84" s="44"/>
      <c r="L84" s="20"/>
      <c r="M84" s="23"/>
      <c r="N84" s="23"/>
      <c r="O84" s="23"/>
      <c r="P84" s="23"/>
    </row>
    <row r="85" spans="2:16" ht="15.75" customHeight="1">
      <c r="B85" s="156">
        <v>77</v>
      </c>
      <c r="C85" s="462" t="s">
        <v>173</v>
      </c>
      <c r="D85" s="361">
        <v>6.1</v>
      </c>
      <c r="E85" s="361">
        <v>7.55</v>
      </c>
      <c r="F85" s="362">
        <f t="shared" si="3"/>
        <v>-0.1920529801324503</v>
      </c>
      <c r="G85" s="258">
        <f t="shared" si="4"/>
        <v>0</v>
      </c>
      <c r="H85" s="156">
        <v>77</v>
      </c>
      <c r="I85" s="462" t="s">
        <v>173</v>
      </c>
      <c r="J85" s="460">
        <v>-0.025000000000000022</v>
      </c>
      <c r="K85" s="44"/>
      <c r="L85" s="60"/>
      <c r="M85" s="23"/>
      <c r="N85" s="23"/>
      <c r="O85" s="23"/>
      <c r="P85" s="23"/>
    </row>
    <row r="86" spans="2:16" ht="15.75" customHeight="1">
      <c r="B86" s="156">
        <v>78</v>
      </c>
      <c r="C86" s="462" t="s">
        <v>173</v>
      </c>
      <c r="D86" s="361">
        <v>6.097</v>
      </c>
      <c r="E86" s="361">
        <v>4.8479</v>
      </c>
      <c r="F86" s="362">
        <f t="shared" si="3"/>
        <v>0.2576579549908209</v>
      </c>
      <c r="G86" s="258">
        <f t="shared" si="4"/>
        <v>1</v>
      </c>
      <c r="H86" s="156">
        <v>78</v>
      </c>
      <c r="I86" s="462" t="s">
        <v>173</v>
      </c>
      <c r="J86" s="460">
        <v>-0.030284490669929665</v>
      </c>
      <c r="K86" s="44"/>
      <c r="L86" s="20"/>
      <c r="M86" s="23"/>
      <c r="N86" s="23"/>
      <c r="O86" s="23"/>
      <c r="P86" s="23"/>
    </row>
    <row r="87" spans="2:16" ht="15.75" customHeight="1">
      <c r="B87" s="156">
        <v>79</v>
      </c>
      <c r="C87" s="462" t="s">
        <v>173</v>
      </c>
      <c r="D87" s="361">
        <v>5.9</v>
      </c>
      <c r="E87" s="361">
        <v>5</v>
      </c>
      <c r="F87" s="362">
        <f t="shared" si="3"/>
        <v>0.18000000000000016</v>
      </c>
      <c r="G87" s="258">
        <f t="shared" si="4"/>
        <v>1</v>
      </c>
      <c r="H87" s="156">
        <v>79</v>
      </c>
      <c r="I87" s="462" t="s">
        <v>173</v>
      </c>
      <c r="J87" s="460">
        <v>-0.046256556986170705</v>
      </c>
      <c r="K87" s="20"/>
      <c r="L87" s="60"/>
      <c r="M87" s="23"/>
      <c r="N87" s="23"/>
      <c r="O87" s="23"/>
      <c r="P87" s="23"/>
    </row>
    <row r="88" spans="2:16" ht="15.75" customHeight="1">
      <c r="B88" s="156">
        <v>80</v>
      </c>
      <c r="C88" s="462" t="s">
        <v>173</v>
      </c>
      <c r="D88" s="361">
        <v>5.9</v>
      </c>
      <c r="E88" s="361">
        <v>5.36</v>
      </c>
      <c r="F88" s="362">
        <f t="shared" si="3"/>
        <v>0.10074626865671643</v>
      </c>
      <c r="G88" s="258">
        <f t="shared" si="4"/>
        <v>1</v>
      </c>
      <c r="H88" s="156">
        <v>80</v>
      </c>
      <c r="I88" s="462" t="s">
        <v>173</v>
      </c>
      <c r="J88" s="460">
        <v>-0.07011686143572615</v>
      </c>
      <c r="K88" s="20"/>
      <c r="L88" s="20"/>
      <c r="M88" s="23"/>
      <c r="N88" s="23"/>
      <c r="O88" s="23"/>
      <c r="P88" s="23"/>
    </row>
    <row r="89" spans="2:16" ht="15.75" customHeight="1">
      <c r="B89" s="156">
        <v>81</v>
      </c>
      <c r="C89" s="462" t="s">
        <v>173</v>
      </c>
      <c r="D89" s="361">
        <v>5.840000000000001</v>
      </c>
      <c r="E89" s="361">
        <v>4.91</v>
      </c>
      <c r="F89" s="362">
        <f t="shared" si="3"/>
        <v>0.1894093686354379</v>
      </c>
      <c r="G89" s="258">
        <f t="shared" si="4"/>
        <v>1</v>
      </c>
      <c r="H89" s="156">
        <v>81</v>
      </c>
      <c r="I89" s="462" t="s">
        <v>173</v>
      </c>
      <c r="J89" s="460">
        <v>-0.07319907048799379</v>
      </c>
      <c r="K89" s="20"/>
      <c r="L89" s="60"/>
      <c r="M89" s="23"/>
      <c r="N89" s="23"/>
      <c r="O89" s="23"/>
      <c r="P89" s="23"/>
    </row>
    <row r="90" spans="2:16" ht="15.75" customHeight="1">
      <c r="B90" s="156">
        <v>82</v>
      </c>
      <c r="C90" s="462" t="s">
        <v>173</v>
      </c>
      <c r="D90" s="361">
        <v>5.57</v>
      </c>
      <c r="E90" s="361">
        <v>5.99</v>
      </c>
      <c r="F90" s="362">
        <f t="shared" si="3"/>
        <v>-0.07011686143572615</v>
      </c>
      <c r="G90" s="258">
        <f t="shared" si="4"/>
        <v>0</v>
      </c>
      <c r="H90" s="156">
        <v>82</v>
      </c>
      <c r="I90" s="462" t="s">
        <v>173</v>
      </c>
      <c r="J90" s="460">
        <v>-0.07368421052631569</v>
      </c>
      <c r="K90" s="23"/>
      <c r="L90" s="20"/>
      <c r="M90" s="23"/>
      <c r="N90" s="23"/>
      <c r="O90" s="23"/>
      <c r="P90" s="23"/>
    </row>
    <row r="91" spans="2:16" ht="15.75" customHeight="1">
      <c r="B91" s="156">
        <v>83</v>
      </c>
      <c r="C91" s="462" t="s">
        <v>173</v>
      </c>
      <c r="D91" s="361">
        <v>5.42</v>
      </c>
      <c r="E91" s="361">
        <v>5.43</v>
      </c>
      <c r="F91" s="362">
        <f t="shared" si="3"/>
        <v>-0.0018416206261510082</v>
      </c>
      <c r="G91" s="258">
        <f t="shared" si="4"/>
        <v>0</v>
      </c>
      <c r="H91" s="156">
        <v>83</v>
      </c>
      <c r="I91" s="462" t="s">
        <v>173</v>
      </c>
      <c r="J91" s="460">
        <v>-0.07828004410143341</v>
      </c>
      <c r="K91" s="23"/>
      <c r="L91" s="61"/>
      <c r="M91" s="23"/>
      <c r="N91" s="23"/>
      <c r="O91" s="23"/>
      <c r="P91" s="23"/>
    </row>
    <row r="92" spans="2:16" ht="15.75" customHeight="1">
      <c r="B92" s="156">
        <v>84</v>
      </c>
      <c r="C92" s="462" t="s">
        <v>173</v>
      </c>
      <c r="D92" s="361">
        <v>5.4</v>
      </c>
      <c r="E92" s="361">
        <v>6</v>
      </c>
      <c r="F92" s="362">
        <f t="shared" si="3"/>
        <v>-0.09999999999999998</v>
      </c>
      <c r="G92" s="258">
        <f t="shared" si="4"/>
        <v>0</v>
      </c>
      <c r="H92" s="156">
        <v>84</v>
      </c>
      <c r="I92" s="462" t="s">
        <v>173</v>
      </c>
      <c r="J92" s="441">
        <v>-0.0805720838012629</v>
      </c>
      <c r="K92" s="23"/>
      <c r="L92" s="20"/>
      <c r="M92" s="23"/>
      <c r="N92" s="23"/>
      <c r="O92" s="23"/>
      <c r="P92" s="23"/>
    </row>
    <row r="93" spans="2:16" ht="15.75" customHeight="1">
      <c r="B93" s="156">
        <v>85</v>
      </c>
      <c r="C93" s="462" t="s">
        <v>173</v>
      </c>
      <c r="D93" s="361">
        <v>5.22</v>
      </c>
      <c r="E93" s="361">
        <v>5</v>
      </c>
      <c r="F93" s="362">
        <f t="shared" si="3"/>
        <v>0.04400000000000004</v>
      </c>
      <c r="G93" s="258">
        <f t="shared" si="4"/>
        <v>1</v>
      </c>
      <c r="H93" s="156">
        <v>85</v>
      </c>
      <c r="I93" s="462" t="s">
        <v>173</v>
      </c>
      <c r="J93" s="460">
        <v>-0.0860433556024518</v>
      </c>
      <c r="K93" s="23"/>
      <c r="L93" s="23"/>
      <c r="M93" s="23"/>
      <c r="N93" s="23"/>
      <c r="O93" s="23"/>
      <c r="P93" s="23"/>
    </row>
    <row r="94" spans="2:16" ht="15.75" customHeight="1">
      <c r="B94" s="156">
        <v>86</v>
      </c>
      <c r="C94" s="462" t="s">
        <v>173</v>
      </c>
      <c r="D94" s="361">
        <v>5.2</v>
      </c>
      <c r="E94" s="361">
        <v>4.9</v>
      </c>
      <c r="F94" s="362">
        <f t="shared" si="3"/>
        <v>0.061224489795918435</v>
      </c>
      <c r="G94" s="258">
        <f t="shared" si="4"/>
        <v>1</v>
      </c>
      <c r="H94" s="156">
        <v>86</v>
      </c>
      <c r="I94" s="462" t="s">
        <v>173</v>
      </c>
      <c r="J94" s="460">
        <v>-0.09482758620689657</v>
      </c>
      <c r="K94" s="23"/>
      <c r="L94" s="23"/>
      <c r="M94" s="23"/>
      <c r="N94" s="23"/>
      <c r="O94" s="23"/>
      <c r="P94" s="23"/>
    </row>
    <row r="95" spans="2:16" ht="15.75" customHeight="1">
      <c r="B95" s="156">
        <v>87</v>
      </c>
      <c r="C95" s="462" t="s">
        <v>173</v>
      </c>
      <c r="D95" s="361">
        <v>5.1</v>
      </c>
      <c r="E95" s="361">
        <v>4.84</v>
      </c>
      <c r="F95" s="362">
        <f t="shared" si="3"/>
        <v>0.05371900826446274</v>
      </c>
      <c r="G95" s="258">
        <f t="shared" si="4"/>
        <v>1</v>
      </c>
      <c r="H95" s="156">
        <v>87</v>
      </c>
      <c r="I95" s="462" t="s">
        <v>173</v>
      </c>
      <c r="J95" s="460">
        <v>-0.09999999999999998</v>
      </c>
      <c r="K95" s="23"/>
      <c r="L95" s="23"/>
      <c r="M95" s="23"/>
      <c r="N95" s="23"/>
      <c r="O95" s="23"/>
      <c r="P95" s="23"/>
    </row>
    <row r="96" spans="2:16" ht="15.75" customHeight="1">
      <c r="B96" s="156">
        <v>88</v>
      </c>
      <c r="C96" s="462" t="s">
        <v>173</v>
      </c>
      <c r="D96" s="361">
        <v>5</v>
      </c>
      <c r="E96" s="361">
        <v>4.73</v>
      </c>
      <c r="F96" s="362">
        <f t="shared" si="3"/>
        <v>0.05708245243128962</v>
      </c>
      <c r="G96" s="258">
        <f t="shared" si="4"/>
        <v>1</v>
      </c>
      <c r="H96" s="156">
        <v>88</v>
      </c>
      <c r="I96" s="462" t="s">
        <v>173</v>
      </c>
      <c r="J96" s="460">
        <v>-0.12618271724254526</v>
      </c>
      <c r="K96" s="23"/>
      <c r="L96" s="23"/>
      <c r="M96" s="23"/>
      <c r="N96" s="23"/>
      <c r="O96" s="23"/>
      <c r="P96" s="23"/>
    </row>
    <row r="97" spans="2:16" ht="15.75" customHeight="1">
      <c r="B97" s="156">
        <v>89</v>
      </c>
      <c r="C97" s="462" t="s">
        <v>173</v>
      </c>
      <c r="D97" s="361">
        <v>5</v>
      </c>
      <c r="E97" s="361">
        <v>6.3</v>
      </c>
      <c r="F97" s="362">
        <f t="shared" si="3"/>
        <v>-0.20634920634920628</v>
      </c>
      <c r="G97" s="258">
        <f t="shared" si="4"/>
        <v>0</v>
      </c>
      <c r="H97" s="156">
        <v>89</v>
      </c>
      <c r="I97" s="462" t="s">
        <v>173</v>
      </c>
      <c r="J97" s="460">
        <v>-0.13536498936924168</v>
      </c>
      <c r="K97" s="23"/>
      <c r="L97" s="23"/>
      <c r="M97" s="23"/>
      <c r="N97" s="23"/>
      <c r="O97" s="23"/>
      <c r="P97" s="23"/>
    </row>
    <row r="98" spans="2:16" ht="15.75" customHeight="1">
      <c r="B98" s="156">
        <v>90</v>
      </c>
      <c r="C98" s="499" t="s">
        <v>173</v>
      </c>
      <c r="D98" s="361">
        <v>4.71</v>
      </c>
      <c r="E98" s="361">
        <v>4.83</v>
      </c>
      <c r="F98" s="362">
        <f t="shared" si="3"/>
        <v>-0.024844720496894457</v>
      </c>
      <c r="G98" s="258">
        <f t="shared" si="4"/>
        <v>0</v>
      </c>
      <c r="H98" s="156">
        <v>90</v>
      </c>
      <c r="I98" s="462" t="s">
        <v>173</v>
      </c>
      <c r="J98" s="460">
        <v>-0.13658816229338855</v>
      </c>
      <c r="K98" s="23"/>
      <c r="L98" s="23"/>
      <c r="M98" s="23"/>
      <c r="N98" s="23"/>
      <c r="O98" s="23"/>
      <c r="P98" s="23"/>
    </row>
    <row r="99" spans="2:16" ht="15.75" customHeight="1">
      <c r="B99" s="156">
        <v>91</v>
      </c>
      <c r="C99" s="462" t="s">
        <v>173</v>
      </c>
      <c r="D99" s="361">
        <v>4.65</v>
      </c>
      <c r="E99" s="361">
        <v>3.36</v>
      </c>
      <c r="F99" s="362">
        <f t="shared" si="3"/>
        <v>0.3839285714285716</v>
      </c>
      <c r="G99" s="258">
        <f t="shared" si="4"/>
        <v>1</v>
      </c>
      <c r="H99" s="156">
        <v>91</v>
      </c>
      <c r="I99" s="462" t="s">
        <v>173</v>
      </c>
      <c r="J99" s="460">
        <v>-0.13761467889908252</v>
      </c>
      <c r="K99" s="23"/>
      <c r="L99" s="23"/>
      <c r="M99" s="23"/>
      <c r="N99" s="23"/>
      <c r="O99" s="23"/>
      <c r="P99" s="23"/>
    </row>
    <row r="100" spans="2:16" ht="15.75" customHeight="1">
      <c r="B100" s="156">
        <v>92</v>
      </c>
      <c r="C100" s="462" t="s">
        <v>173</v>
      </c>
      <c r="D100" s="361">
        <v>4.58</v>
      </c>
      <c r="E100" s="361">
        <v>2.88</v>
      </c>
      <c r="F100" s="362">
        <f t="shared" si="3"/>
        <v>0.5902777777777779</v>
      </c>
      <c r="G100" s="258">
        <f t="shared" si="4"/>
        <v>1</v>
      </c>
      <c r="H100" s="156">
        <v>92</v>
      </c>
      <c r="I100" s="462" t="s">
        <v>173</v>
      </c>
      <c r="J100" s="460">
        <v>-0.1493383742911153</v>
      </c>
      <c r="K100" s="23"/>
      <c r="L100" s="23"/>
      <c r="M100" s="23"/>
      <c r="N100" s="23"/>
      <c r="O100" s="23"/>
      <c r="P100" s="23"/>
    </row>
    <row r="101" spans="2:16" ht="15.75" customHeight="1">
      <c r="B101" s="156">
        <v>93</v>
      </c>
      <c r="C101" s="462" t="s">
        <v>173</v>
      </c>
      <c r="D101" s="361">
        <v>4.576</v>
      </c>
      <c r="E101" s="361">
        <v>4.334</v>
      </c>
      <c r="F101" s="362">
        <f t="shared" si="3"/>
        <v>0.055837563451776706</v>
      </c>
      <c r="G101" s="258">
        <f t="shared" si="4"/>
        <v>1</v>
      </c>
      <c r="H101" s="156">
        <v>93</v>
      </c>
      <c r="I101" s="462" t="s">
        <v>173</v>
      </c>
      <c r="J101" s="460">
        <v>-0.14943732007327926</v>
      </c>
      <c r="K101" s="23"/>
      <c r="L101" s="23"/>
      <c r="M101" s="23"/>
      <c r="N101" s="23"/>
      <c r="O101" s="23"/>
      <c r="P101" s="23"/>
    </row>
    <row r="102" spans="2:16" ht="15.75" customHeight="1">
      <c r="B102" s="156">
        <v>94</v>
      </c>
      <c r="C102" s="462" t="s">
        <v>173</v>
      </c>
      <c r="D102" s="361">
        <v>4.5</v>
      </c>
      <c r="E102" s="361">
        <v>5.29</v>
      </c>
      <c r="F102" s="362">
        <f t="shared" si="3"/>
        <v>-0.1493383742911153</v>
      </c>
      <c r="G102" s="258">
        <f t="shared" si="4"/>
        <v>0</v>
      </c>
      <c r="H102" s="156">
        <v>94</v>
      </c>
      <c r="I102" s="462" t="s">
        <v>173</v>
      </c>
      <c r="J102" s="460">
        <v>-0.15999999999999992</v>
      </c>
      <c r="K102" s="23"/>
      <c r="L102" s="23"/>
      <c r="M102" s="23"/>
      <c r="N102" s="23"/>
      <c r="O102" s="23"/>
      <c r="P102" s="23"/>
    </row>
    <row r="103" spans="2:16" ht="15.75" customHeight="1">
      <c r="B103" s="156">
        <v>95</v>
      </c>
      <c r="C103" s="462" t="s">
        <v>173</v>
      </c>
      <c r="D103" s="361">
        <v>4.4</v>
      </c>
      <c r="E103" s="361">
        <v>4.75</v>
      </c>
      <c r="F103" s="362">
        <f t="shared" si="3"/>
        <v>-0.07368421052631569</v>
      </c>
      <c r="G103" s="258">
        <f t="shared" si="4"/>
        <v>0</v>
      </c>
      <c r="H103" s="156">
        <v>95</v>
      </c>
      <c r="I103" s="462" t="s">
        <v>173</v>
      </c>
      <c r="J103" s="441">
        <v>-0.17500000000000004</v>
      </c>
      <c r="K103" s="23"/>
      <c r="L103" s="23"/>
      <c r="M103" s="23"/>
      <c r="N103" s="23"/>
      <c r="O103" s="23"/>
      <c r="P103" s="23"/>
    </row>
    <row r="104" spans="2:16" ht="15.75" customHeight="1">
      <c r="B104" s="156">
        <v>96</v>
      </c>
      <c r="C104" s="462" t="s">
        <v>173</v>
      </c>
      <c r="D104" s="361">
        <v>4.3</v>
      </c>
      <c r="E104" s="361">
        <v>4.01</v>
      </c>
      <c r="F104" s="362">
        <f t="shared" si="3"/>
        <v>0.07231920199501252</v>
      </c>
      <c r="G104" s="258">
        <f t="shared" si="4"/>
        <v>1</v>
      </c>
      <c r="H104" s="156">
        <v>96</v>
      </c>
      <c r="I104" s="462" t="s">
        <v>173</v>
      </c>
      <c r="J104" s="460">
        <v>-0.1920529801324503</v>
      </c>
      <c r="K104" s="23"/>
      <c r="L104" s="23"/>
      <c r="M104" s="23"/>
      <c r="N104" s="23"/>
      <c r="O104" s="23"/>
      <c r="P104" s="23"/>
    </row>
    <row r="105" spans="2:16" ht="15.75" customHeight="1">
      <c r="B105" s="156">
        <v>97</v>
      </c>
      <c r="C105" s="462" t="s">
        <v>173</v>
      </c>
      <c r="D105" s="361">
        <v>4.2</v>
      </c>
      <c r="E105" s="361">
        <v>5</v>
      </c>
      <c r="F105" s="362">
        <f>D105/E105-100%</f>
        <v>-0.15999999999999992</v>
      </c>
      <c r="G105" s="258">
        <f t="shared" si="4"/>
        <v>0</v>
      </c>
      <c r="H105" s="156">
        <v>97</v>
      </c>
      <c r="I105" s="462" t="s">
        <v>173</v>
      </c>
      <c r="J105" s="441">
        <v>-0.19565217391304335</v>
      </c>
      <c r="K105" s="23"/>
      <c r="L105" s="23"/>
      <c r="M105" s="23"/>
      <c r="N105" s="23"/>
      <c r="O105" s="23"/>
      <c r="P105" s="23"/>
    </row>
    <row r="106" spans="2:16" ht="15.75" customHeight="1">
      <c r="B106" s="156">
        <v>98</v>
      </c>
      <c r="C106" s="462" t="s">
        <v>173</v>
      </c>
      <c r="D106" s="361">
        <v>4.184101466</v>
      </c>
      <c r="E106" s="361">
        <v>3.866047888</v>
      </c>
      <c r="F106" s="362">
        <f>D106/E106-100%</f>
        <v>0.08226840101676469</v>
      </c>
      <c r="G106" s="258">
        <f t="shared" si="4"/>
        <v>1</v>
      </c>
      <c r="H106" s="156">
        <v>98</v>
      </c>
      <c r="I106" s="462" t="s">
        <v>173</v>
      </c>
      <c r="J106" s="460">
        <v>-0.20634920634920628</v>
      </c>
      <c r="K106" s="23"/>
      <c r="L106" s="23"/>
      <c r="M106" s="23"/>
      <c r="N106" s="23"/>
      <c r="O106" s="23"/>
      <c r="P106" s="23"/>
    </row>
    <row r="107" spans="2:16" ht="15.75" customHeight="1">
      <c r="B107" s="156">
        <v>99</v>
      </c>
      <c r="C107" s="462" t="s">
        <v>173</v>
      </c>
      <c r="D107" s="361">
        <v>3.942857284</v>
      </c>
      <c r="E107" s="361">
        <v>2.92927583</v>
      </c>
      <c r="F107" s="362">
        <f>D107/E107-100%</f>
        <v>0.34601775756979514</v>
      </c>
      <c r="G107" s="258">
        <f t="shared" si="4"/>
        <v>1</v>
      </c>
      <c r="H107" s="156">
        <v>99</v>
      </c>
      <c r="I107" s="462" t="s">
        <v>173</v>
      </c>
      <c r="J107" s="441">
        <v>-0.3073929961089493</v>
      </c>
      <c r="K107" s="23"/>
      <c r="L107" s="23"/>
      <c r="M107" s="23"/>
      <c r="N107" s="23"/>
      <c r="O107" s="23"/>
      <c r="P107" s="23"/>
    </row>
    <row r="108" spans="2:16" ht="15.75" customHeight="1" thickBot="1">
      <c r="B108" s="144">
        <v>100</v>
      </c>
      <c r="C108" s="463" t="s">
        <v>173</v>
      </c>
      <c r="D108" s="372">
        <v>3.52135</v>
      </c>
      <c r="E108" s="372">
        <v>3.13894</v>
      </c>
      <c r="F108" s="363">
        <f>D108/E108-100%</f>
        <v>0.12182775076936814</v>
      </c>
      <c r="G108" s="258">
        <f t="shared" si="4"/>
        <v>1</v>
      </c>
      <c r="H108" s="144">
        <v>100</v>
      </c>
      <c r="I108" s="463" t="s">
        <v>173</v>
      </c>
      <c r="J108" s="442">
        <v>-0.4666666666666667</v>
      </c>
      <c r="K108" s="23"/>
      <c r="L108" s="23"/>
      <c r="M108" s="23"/>
      <c r="N108" s="23"/>
      <c r="O108" s="23"/>
      <c r="P108" s="23"/>
    </row>
    <row r="109" spans="2:16" ht="15.75" customHeight="1">
      <c r="B109" s="23"/>
      <c r="C109" s="34"/>
      <c r="D109" s="49"/>
      <c r="E109" s="49"/>
      <c r="F109" s="24"/>
      <c r="G109" s="258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2:16" ht="15.75" customHeight="1">
      <c r="B110" s="23"/>
      <c r="C110" s="45" t="s">
        <v>34</v>
      </c>
      <c r="D110" s="83">
        <f>SUM(D9:D108)</f>
        <v>1026.9234146892188</v>
      </c>
      <c r="E110" s="83">
        <f>SUM(E9:E108)</f>
        <v>971.1537108100667</v>
      </c>
      <c r="F110" s="72">
        <v>0.023594042205683063</v>
      </c>
      <c r="G110" s="258">
        <f t="shared" si="4"/>
        <v>1</v>
      </c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2:16" ht="15.75" customHeight="1">
      <c r="B111" s="23"/>
      <c r="C111" s="45"/>
      <c r="D111" s="84"/>
      <c r="E111" s="84"/>
      <c r="F111" s="72"/>
      <c r="G111" s="24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2:16" ht="15.75" customHeight="1">
      <c r="B112" s="23"/>
      <c r="C112" s="50" t="s">
        <v>94</v>
      </c>
      <c r="D112" s="23"/>
      <c r="E112" s="23"/>
      <c r="F112" s="23"/>
      <c r="G112" s="24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2:16" ht="15.75" customHeight="1">
      <c r="B113" s="23"/>
      <c r="C113" s="23"/>
      <c r="D113" s="23"/>
      <c r="E113" s="23"/>
      <c r="F113" s="23"/>
      <c r="G113" s="24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2:16" ht="15.75" customHeight="1">
      <c r="B114" s="23"/>
      <c r="C114" s="572" t="s">
        <v>101</v>
      </c>
      <c r="D114" s="573"/>
      <c r="E114" s="573"/>
      <c r="F114" s="573"/>
      <c r="G114" s="24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2:16" ht="15.75" customHeight="1">
      <c r="B115" s="23"/>
      <c r="C115" s="573"/>
      <c r="D115" s="573"/>
      <c r="E115" s="573"/>
      <c r="F115" s="573"/>
      <c r="G115" s="24"/>
      <c r="H115" s="23"/>
      <c r="I115" s="23"/>
      <c r="J115" s="23"/>
      <c r="L115" s="23"/>
      <c r="M115" s="23"/>
      <c r="N115" s="23"/>
      <c r="O115" s="23"/>
      <c r="P115" s="23"/>
    </row>
    <row r="116" spans="7:16" ht="15.75" customHeight="1">
      <c r="G116" s="27"/>
      <c r="L116" s="23"/>
      <c r="M116" s="23"/>
      <c r="N116" s="23"/>
      <c r="O116" s="23"/>
      <c r="P116" s="23"/>
    </row>
    <row r="117" spans="7:16" ht="15.75" customHeight="1">
      <c r="G117" s="27"/>
      <c r="L117" s="23"/>
      <c r="M117" s="23"/>
      <c r="N117" s="23"/>
      <c r="O117" s="23"/>
      <c r="P117" s="23"/>
    </row>
    <row r="118" ht="15.75" customHeight="1"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14" ht="15.75" customHeight="1">
      <c r="C139" s="26"/>
      <c r="D139" s="103"/>
      <c r="E139" s="103"/>
      <c r="F139" s="27"/>
      <c r="G139" s="159"/>
      <c r="H139" s="160"/>
      <c r="I139" s="160"/>
      <c r="J139" s="160"/>
      <c r="K139" s="160"/>
      <c r="L139" s="160"/>
      <c r="M139" s="160"/>
      <c r="N139" s="160"/>
    </row>
    <row r="140" spans="3:14" ht="15.75" customHeight="1">
      <c r="C140" s="26"/>
      <c r="D140" s="103"/>
      <c r="E140" s="103"/>
      <c r="F140" s="27"/>
      <c r="G140" s="159"/>
      <c r="H140" s="160"/>
      <c r="I140" s="160"/>
      <c r="J140" s="160"/>
      <c r="K140" s="161"/>
      <c r="L140" s="160"/>
      <c r="M140" s="160"/>
      <c r="N140" s="160"/>
    </row>
    <row r="141" spans="3:18" ht="15.75" customHeight="1">
      <c r="C141" s="26"/>
      <c r="D141" s="103"/>
      <c r="E141" s="103"/>
      <c r="F141" s="27"/>
      <c r="G141" s="159"/>
      <c r="H141" s="160"/>
      <c r="I141" s="160"/>
      <c r="J141" s="162"/>
      <c r="K141" s="162"/>
      <c r="L141" s="163"/>
      <c r="M141" s="163"/>
      <c r="N141" s="160"/>
      <c r="Q141" s="164"/>
      <c r="R141" s="164"/>
    </row>
    <row r="142" spans="3:20" ht="15.75" customHeight="1">
      <c r="C142" s="26"/>
      <c r="D142" s="103"/>
      <c r="E142" s="103"/>
      <c r="F142" s="27"/>
      <c r="G142" s="159"/>
      <c r="H142" s="160"/>
      <c r="I142" s="161"/>
      <c r="J142" s="162"/>
      <c r="K142" s="162"/>
      <c r="L142" s="163"/>
      <c r="M142" s="163"/>
      <c r="N142" s="160"/>
      <c r="Q142" s="164"/>
      <c r="R142" s="164"/>
      <c r="S142" s="165"/>
      <c r="T142" s="165"/>
    </row>
    <row r="143" spans="3:20" ht="15.75" customHeight="1">
      <c r="C143" s="26"/>
      <c r="D143" s="103"/>
      <c r="E143" s="103"/>
      <c r="F143" s="27"/>
      <c r="G143" s="159"/>
      <c r="H143" s="160"/>
      <c r="I143" s="161"/>
      <c r="J143" s="162"/>
      <c r="K143" s="162"/>
      <c r="L143" s="162"/>
      <c r="M143" s="162"/>
      <c r="N143" s="161"/>
      <c r="O143" s="164"/>
      <c r="P143" s="164"/>
      <c r="Q143" s="166"/>
      <c r="R143" s="166"/>
      <c r="S143" s="165"/>
      <c r="T143" s="165"/>
    </row>
    <row r="144" spans="3:20" ht="15.75" customHeight="1">
      <c r="C144" s="26"/>
      <c r="D144" s="103"/>
      <c r="E144" s="103"/>
      <c r="F144" s="27"/>
      <c r="G144" s="159"/>
      <c r="H144" s="160"/>
      <c r="I144" s="161"/>
      <c r="J144" s="162"/>
      <c r="K144" s="162"/>
      <c r="L144" s="162"/>
      <c r="M144" s="162"/>
      <c r="N144" s="161"/>
      <c r="O144" s="164"/>
      <c r="P144" s="164"/>
      <c r="Q144" s="166"/>
      <c r="R144" s="166"/>
      <c r="S144" s="165"/>
      <c r="T144" s="165"/>
    </row>
    <row r="145" spans="3:20" ht="15.75" customHeight="1">
      <c r="C145" s="26"/>
      <c r="D145" s="103"/>
      <c r="E145" s="103"/>
      <c r="F145" s="27"/>
      <c r="G145" s="159"/>
      <c r="H145" s="160"/>
      <c r="I145" s="161"/>
      <c r="J145" s="162"/>
      <c r="K145" s="162"/>
      <c r="L145" s="162"/>
      <c r="M145" s="162"/>
      <c r="N145" s="161"/>
      <c r="O145" s="166"/>
      <c r="P145" s="166"/>
      <c r="Q145" s="166"/>
      <c r="R145" s="166"/>
      <c r="S145" s="165"/>
      <c r="T145" s="165"/>
    </row>
    <row r="146" spans="3:20" ht="15.75" customHeight="1">
      <c r="C146" s="26"/>
      <c r="D146" s="103"/>
      <c r="E146" s="103"/>
      <c r="F146" s="27"/>
      <c r="G146" s="159"/>
      <c r="H146" s="160"/>
      <c r="I146" s="161"/>
      <c r="J146" s="277"/>
      <c r="K146" s="194">
        <f>'Профиль дилера 2014'!H139</f>
        <v>0.7575226982548734</v>
      </c>
      <c r="L146" s="162"/>
      <c r="M146" s="162"/>
      <c r="N146" s="161"/>
      <c r="O146" s="166"/>
      <c r="P146" s="166"/>
      <c r="Q146" s="166"/>
      <c r="R146" s="166"/>
      <c r="S146" s="161"/>
      <c r="T146" s="165"/>
    </row>
    <row r="147" spans="3:20" ht="15.75" customHeight="1">
      <c r="C147" s="26"/>
      <c r="D147" s="103"/>
      <c r="E147" s="103"/>
      <c r="F147" s="27"/>
      <c r="G147" s="159"/>
      <c r="H147" s="160"/>
      <c r="I147" s="161"/>
      <c r="J147" s="277"/>
      <c r="K147" s="194">
        <f>'Профиль дилера 2014'!H140</f>
        <v>0.074658561582035</v>
      </c>
      <c r="L147" s="162"/>
      <c r="M147" s="162"/>
      <c r="N147" s="161"/>
      <c r="O147" s="166"/>
      <c r="P147" s="166"/>
      <c r="Q147" s="166"/>
      <c r="R147" s="166"/>
      <c r="S147" s="161"/>
      <c r="T147" s="165"/>
    </row>
    <row r="148" spans="3:20" ht="15.75" customHeight="1">
      <c r="C148" s="26"/>
      <c r="D148" s="103"/>
      <c r="E148" s="103"/>
      <c r="F148" s="27"/>
      <c r="G148" s="159"/>
      <c r="H148" s="160"/>
      <c r="I148" s="161"/>
      <c r="J148" s="277"/>
      <c r="K148" s="194">
        <f>'Профиль дилера 2014'!H141+'Профиль дилера 2014'!H142</f>
        <v>0.1381328861305882</v>
      </c>
      <c r="L148" s="167"/>
      <c r="M148" s="168"/>
      <c r="N148" s="169"/>
      <c r="O148" s="170"/>
      <c r="P148" s="170"/>
      <c r="Q148" s="166"/>
      <c r="R148" s="166"/>
      <c r="S148" s="161"/>
      <c r="T148" s="165"/>
    </row>
    <row r="149" spans="3:20" ht="15.75" customHeight="1">
      <c r="C149" s="26"/>
      <c r="D149" s="103"/>
      <c r="E149" s="103"/>
      <c r="F149" s="27"/>
      <c r="G149" s="159"/>
      <c r="H149" s="160"/>
      <c r="I149" s="161"/>
      <c r="J149" s="277"/>
      <c r="K149" s="194">
        <f>'Профиль дилера 2014'!H143</f>
        <v>0.013813540766201178</v>
      </c>
      <c r="L149" s="171"/>
      <c r="M149" s="172"/>
      <c r="N149" s="173"/>
      <c r="O149" s="174"/>
      <c r="P149" s="166"/>
      <c r="Q149" s="166"/>
      <c r="R149" s="166"/>
      <c r="S149" s="161"/>
      <c r="T149" s="165"/>
    </row>
    <row r="150" spans="3:20" ht="15.75" customHeight="1">
      <c r="C150" s="26"/>
      <c r="D150" s="103"/>
      <c r="E150" s="103"/>
      <c r="F150" s="27"/>
      <c r="G150" s="159"/>
      <c r="H150" s="160"/>
      <c r="I150" s="161"/>
      <c r="J150" s="277"/>
      <c r="K150" s="194">
        <f>'Профиль дилера 2014'!H144</f>
        <v>0.0158611038790895</v>
      </c>
      <c r="L150" s="171"/>
      <c r="M150" s="172"/>
      <c r="N150" s="173"/>
      <c r="O150" s="174"/>
      <c r="P150" s="166"/>
      <c r="Q150" s="166"/>
      <c r="R150" s="166"/>
      <c r="S150" s="161"/>
      <c r="T150" s="165"/>
    </row>
    <row r="151" spans="3:20" ht="15.75" customHeight="1">
      <c r="C151" s="26"/>
      <c r="D151" s="103"/>
      <c r="E151" s="103"/>
      <c r="F151" s="27"/>
      <c r="G151" s="159"/>
      <c r="H151" s="160"/>
      <c r="I151" s="161"/>
      <c r="J151" s="162"/>
      <c r="K151" s="194"/>
      <c r="L151" s="171"/>
      <c r="M151" s="175"/>
      <c r="N151" s="176"/>
      <c r="O151" s="174"/>
      <c r="P151" s="166"/>
      <c r="Q151" s="166"/>
      <c r="R151" s="166"/>
      <c r="S151" s="161"/>
      <c r="T151" s="165"/>
    </row>
    <row r="152" spans="3:20" ht="15.75" customHeight="1">
      <c r="C152" s="26"/>
      <c r="D152" s="103"/>
      <c r="E152" s="103"/>
      <c r="F152" s="27"/>
      <c r="G152" s="159"/>
      <c r="H152" s="160"/>
      <c r="I152" s="161"/>
      <c r="J152" s="162"/>
      <c r="K152" s="194"/>
      <c r="L152" s="171"/>
      <c r="M152" s="175"/>
      <c r="N152" s="176"/>
      <c r="O152" s="174"/>
      <c r="P152" s="166"/>
      <c r="Q152" s="166"/>
      <c r="R152" s="166"/>
      <c r="S152" s="165"/>
      <c r="T152" s="165"/>
    </row>
    <row r="153" spans="3:20" ht="15.75" customHeight="1">
      <c r="C153" s="26"/>
      <c r="D153" s="103"/>
      <c r="E153" s="103"/>
      <c r="F153" s="27"/>
      <c r="G153" s="159"/>
      <c r="H153" s="160"/>
      <c r="I153" s="161"/>
      <c r="J153" s="162"/>
      <c r="K153" s="162"/>
      <c r="L153" s="171"/>
      <c r="M153" s="177"/>
      <c r="N153" s="178"/>
      <c r="O153" s="174"/>
      <c r="P153" s="166"/>
      <c r="Q153" s="166"/>
      <c r="R153" s="166"/>
      <c r="S153" s="165"/>
      <c r="T153" s="165"/>
    </row>
    <row r="154" spans="3:20" ht="15.75" customHeight="1">
      <c r="C154" s="26"/>
      <c r="D154" s="103"/>
      <c r="E154" s="103"/>
      <c r="F154" s="27"/>
      <c r="G154" s="159"/>
      <c r="H154" s="160"/>
      <c r="I154" s="161"/>
      <c r="J154" s="162"/>
      <c r="K154" s="162"/>
      <c r="L154" s="162"/>
      <c r="M154" s="162"/>
      <c r="N154" s="161"/>
      <c r="O154" s="166"/>
      <c r="P154" s="166"/>
      <c r="Q154" s="166"/>
      <c r="R154" s="166"/>
      <c r="S154" s="165"/>
      <c r="T154" s="165"/>
    </row>
    <row r="155" spans="3:20" ht="15.75" customHeight="1">
      <c r="C155" s="26"/>
      <c r="D155" s="103"/>
      <c r="E155" s="103"/>
      <c r="F155" s="27"/>
      <c r="G155" s="159"/>
      <c r="H155" s="160"/>
      <c r="I155" s="161"/>
      <c r="J155" s="162"/>
      <c r="K155" s="162"/>
      <c r="L155" s="162"/>
      <c r="M155" s="162"/>
      <c r="N155" s="161"/>
      <c r="O155" s="166"/>
      <c r="P155" s="166"/>
      <c r="Q155" s="166"/>
      <c r="R155" s="166"/>
      <c r="S155" s="165"/>
      <c r="T155" s="165"/>
    </row>
    <row r="156" spans="3:20" ht="15.75" customHeight="1">
      <c r="C156" s="26"/>
      <c r="D156" s="103"/>
      <c r="E156" s="103"/>
      <c r="F156" s="27"/>
      <c r="G156" s="159"/>
      <c r="H156" s="160"/>
      <c r="I156" s="161"/>
      <c r="J156" s="162"/>
      <c r="K156" s="162"/>
      <c r="L156" s="162"/>
      <c r="M156" s="162"/>
      <c r="N156" s="161"/>
      <c r="O156" s="166"/>
      <c r="P156" s="166"/>
      <c r="Q156" s="166"/>
      <c r="R156" s="164"/>
      <c r="S156" s="165"/>
      <c r="T156" s="165"/>
    </row>
    <row r="157" spans="3:20" ht="15.75" customHeight="1">
      <c r="C157" s="26"/>
      <c r="D157" s="103"/>
      <c r="E157" s="103"/>
      <c r="F157" s="27"/>
      <c r="G157" s="159"/>
      <c r="H157" s="160"/>
      <c r="I157" s="161"/>
      <c r="J157" s="161"/>
      <c r="K157" s="161"/>
      <c r="L157" s="161"/>
      <c r="M157" s="161"/>
      <c r="N157" s="161"/>
      <c r="O157" s="166"/>
      <c r="P157" s="166"/>
      <c r="Q157" s="166"/>
      <c r="R157" s="164"/>
      <c r="S157" s="165"/>
      <c r="T157" s="165"/>
    </row>
    <row r="158" spans="3:20" ht="15.75" customHeight="1">
      <c r="C158" s="26"/>
      <c r="D158" s="103"/>
      <c r="E158" s="103"/>
      <c r="F158" s="27"/>
      <c r="G158" s="27"/>
      <c r="I158" s="165"/>
      <c r="J158" s="166"/>
      <c r="K158" s="166"/>
      <c r="L158" s="166"/>
      <c r="M158" s="166"/>
      <c r="N158" s="166"/>
      <c r="O158" s="166"/>
      <c r="P158" s="166"/>
      <c r="Q158" s="166"/>
      <c r="R158" s="164"/>
      <c r="S158" s="165"/>
      <c r="T158" s="165"/>
    </row>
    <row r="159" spans="3:20" ht="15.75" customHeight="1">
      <c r="C159" s="26"/>
      <c r="D159" s="103"/>
      <c r="E159" s="103"/>
      <c r="F159" s="27"/>
      <c r="G159" s="27"/>
      <c r="I159" s="165"/>
      <c r="J159" s="166"/>
      <c r="K159" s="161"/>
      <c r="L159" s="166"/>
      <c r="M159" s="166"/>
      <c r="N159" s="166"/>
      <c r="O159" s="166"/>
      <c r="P159" s="166"/>
      <c r="Q159" s="166"/>
      <c r="R159" s="164"/>
      <c r="S159" s="165"/>
      <c r="T159" s="165"/>
    </row>
    <row r="160" spans="3:20" ht="15.75" customHeight="1">
      <c r="C160" s="26"/>
      <c r="D160" s="103"/>
      <c r="E160" s="103"/>
      <c r="F160" s="27"/>
      <c r="G160" s="27"/>
      <c r="I160" s="165"/>
      <c r="J160" s="161"/>
      <c r="L160" s="166"/>
      <c r="M160" s="166"/>
      <c r="N160" s="166"/>
      <c r="O160" s="166"/>
      <c r="P160" s="166"/>
      <c r="Q160" s="161"/>
      <c r="R160" s="165"/>
      <c r="S160" s="165"/>
      <c r="T160" s="165"/>
    </row>
    <row r="161" spans="3:16" ht="15.75" customHeight="1">
      <c r="C161" s="26"/>
      <c r="D161" s="103"/>
      <c r="E161" s="103"/>
      <c r="F161" s="27"/>
      <c r="G161" s="27"/>
      <c r="L161" s="166"/>
      <c r="M161" s="166"/>
      <c r="N161" s="166"/>
      <c r="O161" s="166"/>
      <c r="P161" s="166"/>
    </row>
    <row r="162" spans="3:16" ht="15.75" customHeight="1">
      <c r="C162" s="26"/>
      <c r="D162" s="103"/>
      <c r="E162" s="103"/>
      <c r="F162" s="27"/>
      <c r="G162" s="27"/>
      <c r="L162" s="161"/>
      <c r="M162" s="161"/>
      <c r="N162" s="161"/>
      <c r="O162" s="161"/>
      <c r="P162" s="161"/>
    </row>
    <row r="163" spans="3:7" ht="15.75" customHeight="1">
      <c r="C163" s="26"/>
      <c r="D163" s="103"/>
      <c r="E163" s="103"/>
      <c r="F163" s="27"/>
      <c r="G163" s="27"/>
    </row>
    <row r="164" spans="3:7" ht="15.75" customHeight="1">
      <c r="C164" s="26"/>
      <c r="D164" s="103"/>
      <c r="E164" s="103"/>
      <c r="F164" s="27"/>
      <c r="G164" s="27"/>
    </row>
    <row r="165" spans="3:7" ht="15.75" customHeight="1">
      <c r="C165" s="26"/>
      <c r="D165" s="103"/>
      <c r="E165" s="103"/>
      <c r="F165" s="27"/>
      <c r="G165" s="27"/>
    </row>
    <row r="166" spans="3:7" ht="15.75" customHeight="1">
      <c r="C166" s="26"/>
      <c r="D166" s="103"/>
      <c r="E166" s="103"/>
      <c r="F166" s="27"/>
      <c r="G166" s="27"/>
    </row>
    <row r="167" spans="3:7" ht="15.75" customHeight="1">
      <c r="C167" s="26"/>
      <c r="D167" s="103"/>
      <c r="E167" s="103"/>
      <c r="F167" s="27"/>
      <c r="G167" s="27"/>
    </row>
    <row r="168" spans="3:7" ht="15.75" customHeight="1">
      <c r="C168" s="26"/>
      <c r="D168" s="103"/>
      <c r="E168" s="103"/>
      <c r="F168" s="27"/>
      <c r="G168" s="27"/>
    </row>
    <row r="169" spans="3:7" ht="15.75" customHeight="1">
      <c r="C169" s="26"/>
      <c r="D169" s="103"/>
      <c r="E169" s="103"/>
      <c r="F169" s="27"/>
      <c r="G169" s="27"/>
    </row>
    <row r="170" spans="3:7" ht="15.75" customHeight="1">
      <c r="C170" s="26"/>
      <c r="D170" s="103"/>
      <c r="E170" s="103"/>
      <c r="F170" s="27"/>
      <c r="G170" s="27"/>
    </row>
    <row r="171" spans="3:7" ht="15" customHeight="1">
      <c r="C171" s="26"/>
      <c r="D171" s="103"/>
      <c r="E171" s="103"/>
      <c r="F171" s="27"/>
      <c r="G171" s="27"/>
    </row>
    <row r="172" spans="3:7" ht="15" customHeight="1">
      <c r="C172" s="26"/>
      <c r="D172" s="103"/>
      <c r="E172" s="103"/>
      <c r="F172" s="27"/>
      <c r="G172" s="27"/>
    </row>
    <row r="173" spans="3:7" ht="15" customHeight="1">
      <c r="C173" s="26"/>
      <c r="D173" s="103"/>
      <c r="E173" s="103"/>
      <c r="F173" s="27"/>
      <c r="G173" s="27"/>
    </row>
    <row r="174" spans="3:7" ht="15" customHeight="1">
      <c r="C174" s="26"/>
      <c r="D174" s="103"/>
      <c r="E174" s="103"/>
      <c r="F174" s="27"/>
      <c r="G174" s="27"/>
    </row>
    <row r="175" spans="3:7" ht="15" customHeight="1">
      <c r="C175" s="26"/>
      <c r="D175" s="103"/>
      <c r="E175" s="103"/>
      <c r="F175" s="27"/>
      <c r="G175" s="27"/>
    </row>
    <row r="176" spans="3:7" ht="15" customHeight="1">
      <c r="C176" s="26"/>
      <c r="D176" s="103"/>
      <c r="E176" s="103"/>
      <c r="F176" s="27"/>
      <c r="G176" s="27"/>
    </row>
    <row r="177" spans="3:7" ht="15" customHeight="1">
      <c r="C177" s="26"/>
      <c r="D177" s="103"/>
      <c r="E177" s="103"/>
      <c r="F177" s="27"/>
      <c r="G177" s="27"/>
    </row>
    <row r="178" spans="3:7" ht="15" customHeight="1">
      <c r="C178" s="26"/>
      <c r="D178" s="103"/>
      <c r="E178" s="103"/>
      <c r="F178" s="27"/>
      <c r="G178" s="27"/>
    </row>
    <row r="179" spans="3:7" ht="15" customHeight="1">
      <c r="C179" s="26"/>
      <c r="D179" s="103"/>
      <c r="E179" s="103"/>
      <c r="F179" s="27"/>
      <c r="G179" s="27"/>
    </row>
    <row r="180" spans="3:7" ht="15" customHeight="1">
      <c r="C180" s="26"/>
      <c r="D180" s="103"/>
      <c r="E180" s="103"/>
      <c r="F180" s="27"/>
      <c r="G180" s="27"/>
    </row>
    <row r="181" spans="3:7" ht="15" customHeight="1">
      <c r="C181" s="26"/>
      <c r="D181" s="103"/>
      <c r="E181" s="103"/>
      <c r="F181" s="27"/>
      <c r="G181" s="27"/>
    </row>
    <row r="182" spans="3:7" ht="15" customHeight="1">
      <c r="C182" s="26"/>
      <c r="D182" s="103"/>
      <c r="E182" s="103"/>
      <c r="F182" s="27"/>
      <c r="G182" s="27"/>
    </row>
    <row r="183" spans="3:7" ht="15" customHeight="1">
      <c r="C183" s="26"/>
      <c r="D183" s="103"/>
      <c r="E183" s="103"/>
      <c r="F183" s="27"/>
      <c r="G183" s="27"/>
    </row>
    <row r="184" spans="3:7" ht="15" customHeight="1">
      <c r="C184" s="26"/>
      <c r="D184" s="103"/>
      <c r="E184" s="103"/>
      <c r="F184" s="27"/>
      <c r="G184" s="27"/>
    </row>
    <row r="185" spans="3:7" ht="15" customHeight="1">
      <c r="C185" s="26"/>
      <c r="D185" s="103"/>
      <c r="E185" s="103"/>
      <c r="F185" s="27"/>
      <c r="G185" s="27"/>
    </row>
    <row r="186" spans="3:7" ht="15" customHeight="1">
      <c r="C186" s="26"/>
      <c r="D186" s="103"/>
      <c r="E186" s="103"/>
      <c r="F186" s="27"/>
      <c r="G186" s="27"/>
    </row>
    <row r="187" spans="3:7" ht="15" customHeight="1">
      <c r="C187" s="26"/>
      <c r="D187" s="103"/>
      <c r="E187" s="103"/>
      <c r="F187" s="27"/>
      <c r="G187" s="27"/>
    </row>
    <row r="188" spans="3:7" ht="15" customHeight="1">
      <c r="C188" s="26"/>
      <c r="D188" s="103"/>
      <c r="E188" s="103"/>
      <c r="F188" s="27"/>
      <c r="G188" s="27"/>
    </row>
    <row r="189" spans="3:7" ht="15" customHeight="1">
      <c r="C189" s="26"/>
      <c r="D189" s="103"/>
      <c r="E189" s="103"/>
      <c r="F189" s="27"/>
      <c r="G189" s="27"/>
    </row>
    <row r="190" spans="3:7" ht="15" customHeight="1">
      <c r="C190" s="26"/>
      <c r="D190" s="103"/>
      <c r="E190" s="103"/>
      <c r="F190" s="27"/>
      <c r="G190" s="27"/>
    </row>
    <row r="191" spans="3:7" ht="15" customHeight="1">
      <c r="C191" s="26"/>
      <c r="D191" s="103"/>
      <c r="E191" s="103"/>
      <c r="F191" s="27"/>
      <c r="G191" s="27"/>
    </row>
    <row r="192" spans="3:7" ht="15" customHeight="1">
      <c r="C192" s="26"/>
      <c r="D192" s="103"/>
      <c r="E192" s="103"/>
      <c r="F192" s="27"/>
      <c r="G192" s="27"/>
    </row>
    <row r="193" spans="3:7" ht="15" customHeight="1">
      <c r="C193" s="26"/>
      <c r="D193" s="103"/>
      <c r="E193" s="103"/>
      <c r="F193" s="27"/>
      <c r="G193" s="27"/>
    </row>
    <row r="194" spans="3:7" ht="15" customHeight="1">
      <c r="C194" s="26"/>
      <c r="D194" s="103"/>
      <c r="E194" s="103"/>
      <c r="F194" s="27"/>
      <c r="G194" s="27"/>
    </row>
    <row r="195" spans="3:7" ht="15" customHeight="1">
      <c r="C195" s="26"/>
      <c r="D195" s="103"/>
      <c r="E195" s="103"/>
      <c r="F195" s="27"/>
      <c r="G195" s="27"/>
    </row>
    <row r="196" spans="3:7" ht="15" customHeight="1">
      <c r="C196" s="26"/>
      <c r="D196" s="103"/>
      <c r="E196" s="103"/>
      <c r="F196" s="27"/>
      <c r="G196" s="27"/>
    </row>
    <row r="197" spans="3:7" ht="15" customHeight="1">
      <c r="C197" s="26"/>
      <c r="D197" s="103"/>
      <c r="E197" s="103"/>
      <c r="F197" s="27"/>
      <c r="G197" s="27"/>
    </row>
    <row r="198" spans="3:7" ht="15" customHeight="1">
      <c r="C198" s="26"/>
      <c r="D198" s="103"/>
      <c r="E198" s="103"/>
      <c r="F198" s="27"/>
      <c r="G198" s="27"/>
    </row>
    <row r="199" spans="3:7" ht="15" customHeight="1">
      <c r="C199" s="26"/>
      <c r="D199" s="103"/>
      <c r="E199" s="103"/>
      <c r="F199" s="27"/>
      <c r="G199" s="27"/>
    </row>
    <row r="200" spans="3:7" ht="15" customHeight="1">
      <c r="C200" s="26"/>
      <c r="D200" s="103"/>
      <c r="E200" s="103"/>
      <c r="F200" s="27"/>
      <c r="G200" s="27"/>
    </row>
    <row r="201" spans="3:6" ht="15" customHeight="1">
      <c r="C201" s="25"/>
      <c r="D201" s="25"/>
      <c r="E201" s="25"/>
      <c r="F201" s="25"/>
    </row>
    <row r="222" spans="13:15" ht="15" customHeight="1">
      <c r="M222" s="31"/>
      <c r="N222" s="31"/>
      <c r="O222" s="31"/>
    </row>
    <row r="223" spans="13:15" ht="15" customHeight="1">
      <c r="M223" s="31"/>
      <c r="N223" s="31"/>
      <c r="O223" s="153"/>
    </row>
    <row r="224" spans="13:15" ht="15" customHeight="1">
      <c r="M224" s="31"/>
      <c r="N224" s="158"/>
      <c r="O224" s="153"/>
    </row>
    <row r="225" spans="13:15" ht="15" customHeight="1">
      <c r="M225" s="31"/>
      <c r="N225" s="158"/>
      <c r="O225" s="31"/>
    </row>
  </sheetData>
  <sheetProtection/>
  <mergeCells count="5">
    <mergeCell ref="B1:C4"/>
    <mergeCell ref="C114:F115"/>
    <mergeCell ref="B5:F7"/>
    <mergeCell ref="H5:J7"/>
    <mergeCell ref="L21:P22"/>
  </mergeCells>
  <conditionalFormatting sqref="G9:G110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M10:N19" formulaRange="1"/>
    <ignoredError sqref="N230:P230" evalError="1"/>
  </ignoredErrors>
  <drawing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1:U21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4.7109375" style="30" customWidth="1"/>
    <col min="12" max="12" width="21.7109375" style="30" customWidth="1"/>
    <col min="13" max="13" width="2.421875" style="30" customWidth="1"/>
    <col min="14" max="14" width="9.140625" style="30" customWidth="1"/>
    <col min="15" max="15" width="5.421875" style="30" customWidth="1"/>
    <col min="16" max="16" width="7.28125" style="30" customWidth="1"/>
    <col min="17" max="16384" width="9.140625" style="30" customWidth="1"/>
  </cols>
  <sheetData>
    <row r="1" spans="2:15" ht="15.75" customHeight="1">
      <c r="B1" s="542" t="s">
        <v>36</v>
      </c>
      <c r="C1" s="542"/>
      <c r="L1" s="31"/>
      <c r="M1" s="31"/>
      <c r="N1" s="31"/>
      <c r="O1" s="31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10" ht="15.75" customHeight="1">
      <c r="B5" s="574" t="s">
        <v>164</v>
      </c>
      <c r="C5" s="575"/>
      <c r="D5" s="575"/>
      <c r="E5" s="575"/>
      <c r="F5" s="576"/>
      <c r="G5" s="33"/>
      <c r="H5" s="574" t="s">
        <v>104</v>
      </c>
      <c r="I5" s="575"/>
      <c r="J5" s="576"/>
    </row>
    <row r="6" spans="2:10" ht="15.75" customHeight="1">
      <c r="B6" s="577"/>
      <c r="C6" s="578"/>
      <c r="D6" s="578"/>
      <c r="E6" s="578"/>
      <c r="F6" s="579"/>
      <c r="G6" s="33"/>
      <c r="H6" s="577"/>
      <c r="I6" s="578"/>
      <c r="J6" s="579"/>
    </row>
    <row r="7" spans="2:10" ht="15.75" customHeight="1" thickBot="1">
      <c r="B7" s="580"/>
      <c r="C7" s="581"/>
      <c r="D7" s="581"/>
      <c r="E7" s="581"/>
      <c r="F7" s="582"/>
      <c r="G7" s="33"/>
      <c r="H7" s="580"/>
      <c r="I7" s="581"/>
      <c r="J7" s="582"/>
    </row>
    <row r="8" spans="2:17" ht="15.75" customHeight="1" thickBot="1">
      <c r="B8" s="446" t="s">
        <v>16</v>
      </c>
      <c r="C8" s="444" t="s">
        <v>43</v>
      </c>
      <c r="D8" s="447" t="s">
        <v>103</v>
      </c>
      <c r="E8" s="457" t="s">
        <v>102</v>
      </c>
      <c r="F8" s="458" t="s">
        <v>17</v>
      </c>
      <c r="G8" s="148"/>
      <c r="H8" s="446" t="s">
        <v>16</v>
      </c>
      <c r="I8" s="444" t="s">
        <v>43</v>
      </c>
      <c r="J8" s="445" t="s">
        <v>17</v>
      </c>
      <c r="K8" s="23"/>
      <c r="L8" s="148"/>
      <c r="M8" s="23"/>
      <c r="N8" s="36"/>
      <c r="O8" s="36"/>
      <c r="P8" s="55"/>
      <c r="Q8" s="23"/>
    </row>
    <row r="9" spans="2:17" ht="15.75" customHeight="1">
      <c r="B9" s="155">
        <v>1</v>
      </c>
      <c r="C9" s="364" t="s">
        <v>173</v>
      </c>
      <c r="D9" s="365">
        <v>13.776599093</v>
      </c>
      <c r="E9" s="366">
        <v>9.162163068</v>
      </c>
      <c r="F9" s="360">
        <f aca="true" t="shared" si="0" ref="F9:F40">IF(E9="","",D9/E9-100%)</f>
        <v>0.5036404603096942</v>
      </c>
      <c r="G9" s="258">
        <f>IF(D9&gt;E9,1,0)</f>
        <v>1</v>
      </c>
      <c r="H9" s="155">
        <v>1</v>
      </c>
      <c r="I9" s="364" t="s">
        <v>173</v>
      </c>
      <c r="J9" s="459">
        <v>8</v>
      </c>
      <c r="K9" s="23"/>
      <c r="L9" s="583" t="s">
        <v>165</v>
      </c>
      <c r="M9" s="584"/>
      <c r="N9" s="584"/>
      <c r="O9" s="584"/>
      <c r="P9" s="585"/>
      <c r="Q9" s="23"/>
    </row>
    <row r="10" spans="2:17" ht="15.75" customHeight="1" thickBot="1">
      <c r="B10" s="156">
        <v>2</v>
      </c>
      <c r="C10" s="367" t="s">
        <v>173</v>
      </c>
      <c r="D10" s="368">
        <v>6.81</v>
      </c>
      <c r="E10" s="369">
        <v>4.17</v>
      </c>
      <c r="F10" s="362">
        <f t="shared" si="0"/>
        <v>0.633093525179856</v>
      </c>
      <c r="G10" s="258">
        <f aca="true" t="shared" si="1" ref="G10:G68">IF(D10&gt;E10,1,0)</f>
        <v>1</v>
      </c>
      <c r="H10" s="156">
        <v>2</v>
      </c>
      <c r="I10" s="367" t="s">
        <v>173</v>
      </c>
      <c r="J10" s="460">
        <v>3.454545454545455</v>
      </c>
      <c r="K10" s="23"/>
      <c r="L10" s="586"/>
      <c r="M10" s="587"/>
      <c r="N10" s="587"/>
      <c r="O10" s="587"/>
      <c r="P10" s="588"/>
      <c r="Q10" s="23"/>
    </row>
    <row r="11" spans="2:17" ht="15.75" customHeight="1">
      <c r="B11" s="156">
        <v>3</v>
      </c>
      <c r="C11" s="367" t="s">
        <v>173</v>
      </c>
      <c r="D11" s="368">
        <v>6.087</v>
      </c>
      <c r="E11" s="369">
        <v>3.92</v>
      </c>
      <c r="F11" s="362">
        <f t="shared" si="0"/>
        <v>0.5528061224489795</v>
      </c>
      <c r="G11" s="258">
        <f t="shared" si="1"/>
        <v>1</v>
      </c>
      <c r="H11" s="156">
        <v>3</v>
      </c>
      <c r="I11" s="367" t="s">
        <v>173</v>
      </c>
      <c r="J11" s="460">
        <v>2.666666666666667</v>
      </c>
      <c r="K11" s="23"/>
      <c r="L11" s="85"/>
      <c r="M11" s="53"/>
      <c r="N11" s="53"/>
      <c r="O11" s="53"/>
      <c r="P11" s="53"/>
      <c r="Q11" s="23"/>
    </row>
    <row r="12" spans="2:17" ht="15.75" customHeight="1">
      <c r="B12" s="156">
        <v>4</v>
      </c>
      <c r="C12" s="367" t="s">
        <v>173</v>
      </c>
      <c r="D12" s="368">
        <v>5.587673698677968</v>
      </c>
      <c r="E12" s="369">
        <v>4.399</v>
      </c>
      <c r="F12" s="362">
        <f t="shared" si="0"/>
        <v>0.27021452572811255</v>
      </c>
      <c r="G12" s="258">
        <f t="shared" si="1"/>
        <v>1</v>
      </c>
      <c r="H12" s="156">
        <v>4</v>
      </c>
      <c r="I12" s="367" t="s">
        <v>173</v>
      </c>
      <c r="J12" s="460">
        <v>2.3333333333333335</v>
      </c>
      <c r="K12" s="23"/>
      <c r="L12" s="45"/>
      <c r="M12" s="86"/>
      <c r="N12" s="87"/>
      <c r="O12" s="87"/>
      <c r="P12" s="86"/>
      <c r="Q12" s="23"/>
    </row>
    <row r="13" spans="2:17" ht="15.75" customHeight="1">
      <c r="B13" s="156">
        <v>5</v>
      </c>
      <c r="C13" s="367" t="s">
        <v>173</v>
      </c>
      <c r="D13" s="368">
        <v>4.931016846</v>
      </c>
      <c r="E13" s="369">
        <v>3.123250872</v>
      </c>
      <c r="F13" s="362">
        <f t="shared" si="0"/>
        <v>0.5788090832557369</v>
      </c>
      <c r="G13" s="258">
        <f t="shared" si="1"/>
        <v>1</v>
      </c>
      <c r="H13" s="156">
        <v>5</v>
      </c>
      <c r="I13" s="367" t="s">
        <v>173</v>
      </c>
      <c r="J13" s="460">
        <v>2.1012658227848102</v>
      </c>
      <c r="K13" s="23"/>
      <c r="L13" s="45"/>
      <c r="M13" s="86"/>
      <c r="N13" s="87"/>
      <c r="O13" s="87"/>
      <c r="P13" s="86"/>
      <c r="Q13" s="23"/>
    </row>
    <row r="14" spans="2:17" ht="15.75" customHeight="1">
      <c r="B14" s="156">
        <v>6</v>
      </c>
      <c r="C14" s="367" t="s">
        <v>173</v>
      </c>
      <c r="D14" s="368">
        <v>4.19</v>
      </c>
      <c r="E14" s="369">
        <v>2.09</v>
      </c>
      <c r="F14" s="362">
        <f t="shared" si="0"/>
        <v>1.0047846889952154</v>
      </c>
      <c r="G14" s="258">
        <f t="shared" si="1"/>
        <v>1</v>
      </c>
      <c r="H14" s="156">
        <v>6</v>
      </c>
      <c r="I14" s="367" t="s">
        <v>173</v>
      </c>
      <c r="J14" s="460">
        <v>2</v>
      </c>
      <c r="K14" s="23"/>
      <c r="L14" s="45"/>
      <c r="M14" s="88"/>
      <c r="N14" s="148"/>
      <c r="O14" s="148"/>
      <c r="P14" s="86"/>
      <c r="Q14" s="23"/>
    </row>
    <row r="15" spans="2:17" ht="15.75" customHeight="1">
      <c r="B15" s="156">
        <v>7</v>
      </c>
      <c r="C15" s="367" t="s">
        <v>173</v>
      </c>
      <c r="D15" s="368">
        <v>3.8</v>
      </c>
      <c r="E15" s="369">
        <v>2.74</v>
      </c>
      <c r="F15" s="362">
        <f t="shared" si="0"/>
        <v>0.386861313868613</v>
      </c>
      <c r="G15" s="258">
        <f t="shared" si="1"/>
        <v>1</v>
      </c>
      <c r="H15" s="156">
        <v>7</v>
      </c>
      <c r="I15" s="367" t="s">
        <v>173</v>
      </c>
      <c r="J15" s="460">
        <v>1.8383024342724719</v>
      </c>
      <c r="K15" s="23"/>
      <c r="L15" s="45"/>
      <c r="M15" s="86"/>
      <c r="N15" s="148"/>
      <c r="O15" s="148"/>
      <c r="P15" s="86"/>
      <c r="Q15" s="23"/>
    </row>
    <row r="16" spans="2:17" ht="15.75" customHeight="1">
      <c r="B16" s="156">
        <v>8</v>
      </c>
      <c r="C16" s="367" t="s">
        <v>173</v>
      </c>
      <c r="D16" s="368">
        <v>3.6292329</v>
      </c>
      <c r="E16" s="369">
        <v>4.41794302</v>
      </c>
      <c r="F16" s="362">
        <f t="shared" si="0"/>
        <v>-0.17852428526794362</v>
      </c>
      <c r="G16" s="258">
        <f t="shared" si="1"/>
        <v>0</v>
      </c>
      <c r="H16" s="156">
        <v>8</v>
      </c>
      <c r="I16" s="367" t="s">
        <v>173</v>
      </c>
      <c r="J16" s="460">
        <v>1.666666666666667</v>
      </c>
      <c r="K16" s="23"/>
      <c r="L16" s="45"/>
      <c r="M16" s="86"/>
      <c r="N16" s="86"/>
      <c r="O16" s="89"/>
      <c r="P16" s="86"/>
      <c r="Q16" s="23"/>
    </row>
    <row r="17" spans="2:17" ht="15.75" customHeight="1">
      <c r="B17" s="156">
        <v>9</v>
      </c>
      <c r="C17" s="367" t="s">
        <v>173</v>
      </c>
      <c r="D17" s="368">
        <v>1.654848790278656</v>
      </c>
      <c r="E17" s="369">
        <v>1.4966431847372885</v>
      </c>
      <c r="F17" s="362">
        <f t="shared" si="0"/>
        <v>0.10570696285844372</v>
      </c>
      <c r="G17" s="258">
        <f t="shared" si="1"/>
        <v>1</v>
      </c>
      <c r="H17" s="156">
        <v>9</v>
      </c>
      <c r="I17" s="367" t="s">
        <v>173</v>
      </c>
      <c r="J17" s="460">
        <v>1.089015253092211</v>
      </c>
      <c r="K17" s="23"/>
      <c r="L17" s="20"/>
      <c r="M17" s="20"/>
      <c r="N17" s="34"/>
      <c r="O17" s="41"/>
      <c r="P17" s="20"/>
      <c r="Q17" s="23"/>
    </row>
    <row r="18" spans="2:17" ht="15.75" customHeight="1">
      <c r="B18" s="156">
        <v>10</v>
      </c>
      <c r="C18" s="367" t="s">
        <v>173</v>
      </c>
      <c r="D18" s="368">
        <v>1.546</v>
      </c>
      <c r="E18" s="369">
        <v>1.411</v>
      </c>
      <c r="F18" s="362">
        <f t="shared" si="0"/>
        <v>0.09567682494684626</v>
      </c>
      <c r="G18" s="258">
        <f t="shared" si="1"/>
        <v>1</v>
      </c>
      <c r="H18" s="156">
        <v>10</v>
      </c>
      <c r="I18" s="367" t="s">
        <v>173</v>
      </c>
      <c r="J18" s="460">
        <v>1.0115384615384615</v>
      </c>
      <c r="K18" s="23"/>
      <c r="L18" s="20"/>
      <c r="M18" s="20"/>
      <c r="N18" s="34"/>
      <c r="O18" s="41"/>
      <c r="P18" s="20"/>
      <c r="Q18" s="23"/>
    </row>
    <row r="19" spans="2:17" ht="15.75" customHeight="1">
      <c r="B19" s="156">
        <v>11</v>
      </c>
      <c r="C19" s="367" t="s">
        <v>173</v>
      </c>
      <c r="D19" s="368">
        <v>1.35</v>
      </c>
      <c r="E19" s="369">
        <v>1.03</v>
      </c>
      <c r="F19" s="362">
        <f t="shared" si="0"/>
        <v>0.3106796116504855</v>
      </c>
      <c r="G19" s="258">
        <f t="shared" si="1"/>
        <v>1</v>
      </c>
      <c r="H19" s="156">
        <v>11</v>
      </c>
      <c r="I19" s="367" t="s">
        <v>173</v>
      </c>
      <c r="J19" s="460">
        <v>1.0047846889952154</v>
      </c>
      <c r="K19" s="23"/>
      <c r="L19" s="20"/>
      <c r="M19" s="20"/>
      <c r="N19" s="34"/>
      <c r="O19" s="41"/>
      <c r="P19" s="20"/>
      <c r="Q19" s="23"/>
    </row>
    <row r="20" spans="2:17" ht="15.75" customHeight="1">
      <c r="B20" s="156">
        <v>12</v>
      </c>
      <c r="C20" s="367" t="s">
        <v>173</v>
      </c>
      <c r="D20" s="368">
        <v>1.34</v>
      </c>
      <c r="E20" s="369">
        <v>1.35</v>
      </c>
      <c r="F20" s="362">
        <f t="shared" si="0"/>
        <v>-0.007407407407407418</v>
      </c>
      <c r="G20" s="258">
        <f t="shared" si="1"/>
        <v>0</v>
      </c>
      <c r="H20" s="156">
        <v>12</v>
      </c>
      <c r="I20" s="367" t="s">
        <v>173</v>
      </c>
      <c r="J20" s="460">
        <v>0.6666666666666667</v>
      </c>
      <c r="K20" s="23"/>
      <c r="L20" s="20"/>
      <c r="M20" s="20"/>
      <c r="N20" s="34"/>
      <c r="O20" s="41"/>
      <c r="P20" s="20"/>
      <c r="Q20" s="23"/>
    </row>
    <row r="21" spans="2:17" ht="15.75" customHeight="1">
      <c r="B21" s="156">
        <v>13</v>
      </c>
      <c r="C21" s="367" t="s">
        <v>173</v>
      </c>
      <c r="D21" s="368">
        <v>1.3</v>
      </c>
      <c r="E21" s="369">
        <v>0.39</v>
      </c>
      <c r="F21" s="362">
        <f t="shared" si="0"/>
        <v>2.3333333333333335</v>
      </c>
      <c r="G21" s="258">
        <f t="shared" si="1"/>
        <v>1</v>
      </c>
      <c r="H21" s="156">
        <v>13</v>
      </c>
      <c r="I21" s="367" t="s">
        <v>173</v>
      </c>
      <c r="J21" s="460">
        <v>0.6611530321777115</v>
      </c>
      <c r="K21" s="23"/>
      <c r="L21" s="20"/>
      <c r="M21" s="20"/>
      <c r="N21" s="34"/>
      <c r="O21" s="41"/>
      <c r="P21" s="20"/>
      <c r="Q21" s="23"/>
    </row>
    <row r="22" spans="2:17" ht="15.75" customHeight="1">
      <c r="B22" s="156">
        <v>14</v>
      </c>
      <c r="C22" s="367" t="s">
        <v>173</v>
      </c>
      <c r="D22" s="368">
        <v>1.1687189145299997</v>
      </c>
      <c r="E22" s="369">
        <v>0.917322933</v>
      </c>
      <c r="F22" s="362">
        <f t="shared" si="0"/>
        <v>0.2740539590652529</v>
      </c>
      <c r="G22" s="258">
        <f t="shared" si="1"/>
        <v>1</v>
      </c>
      <c r="H22" s="156">
        <v>14</v>
      </c>
      <c r="I22" s="367" t="s">
        <v>173</v>
      </c>
      <c r="J22" s="460">
        <v>0.6554307116104867</v>
      </c>
      <c r="K22" s="23"/>
      <c r="L22" s="20"/>
      <c r="M22" s="20"/>
      <c r="N22" s="34"/>
      <c r="O22" s="41"/>
      <c r="P22" s="20"/>
      <c r="Q22" s="23"/>
    </row>
    <row r="23" spans="2:17" ht="15.75" customHeight="1">
      <c r="B23" s="156">
        <v>15</v>
      </c>
      <c r="C23" s="367" t="s">
        <v>173</v>
      </c>
      <c r="D23" s="368">
        <v>1.12</v>
      </c>
      <c r="E23" s="369">
        <v>0.77</v>
      </c>
      <c r="F23" s="362">
        <f t="shared" si="0"/>
        <v>0.4545454545454546</v>
      </c>
      <c r="G23" s="258">
        <f t="shared" si="1"/>
        <v>1</v>
      </c>
      <c r="H23" s="156">
        <v>15</v>
      </c>
      <c r="I23" s="367" t="s">
        <v>173</v>
      </c>
      <c r="J23" s="460">
        <v>0.633093525179856</v>
      </c>
      <c r="K23" s="23"/>
      <c r="L23" s="20"/>
      <c r="M23" s="20"/>
      <c r="N23" s="34"/>
      <c r="O23" s="41"/>
      <c r="P23" s="20"/>
      <c r="Q23" s="23"/>
    </row>
    <row r="24" spans="2:17" ht="15.75" customHeight="1">
      <c r="B24" s="156">
        <v>16</v>
      </c>
      <c r="C24" s="367" t="s">
        <v>173</v>
      </c>
      <c r="D24" s="368">
        <v>1.05</v>
      </c>
      <c r="E24" s="369">
        <v>0.63</v>
      </c>
      <c r="F24" s="362">
        <f t="shared" si="0"/>
        <v>0.6666666666666667</v>
      </c>
      <c r="G24" s="258">
        <f t="shared" si="1"/>
        <v>1</v>
      </c>
      <c r="H24" s="156">
        <v>16</v>
      </c>
      <c r="I24" s="367" t="s">
        <v>173</v>
      </c>
      <c r="J24" s="460">
        <v>0.6200000000000001</v>
      </c>
      <c r="K24" s="23"/>
      <c r="L24" s="23"/>
      <c r="M24" s="23"/>
      <c r="N24" s="23"/>
      <c r="O24" s="23"/>
      <c r="P24" s="23"/>
      <c r="Q24" s="23"/>
    </row>
    <row r="25" spans="2:17" ht="15.75" customHeight="1">
      <c r="B25" s="156">
        <v>17</v>
      </c>
      <c r="C25" s="367" t="s">
        <v>173</v>
      </c>
      <c r="D25" s="368">
        <v>1.0440612316932205</v>
      </c>
      <c r="E25" s="369">
        <v>0.8285200724199999</v>
      </c>
      <c r="F25" s="362">
        <f t="shared" si="0"/>
        <v>0.260152006509212</v>
      </c>
      <c r="G25" s="258">
        <f t="shared" si="1"/>
        <v>1</v>
      </c>
      <c r="H25" s="156">
        <v>17</v>
      </c>
      <c r="I25" s="367" t="s">
        <v>173</v>
      </c>
      <c r="J25" s="460">
        <v>0.5788090832557369</v>
      </c>
      <c r="K25" s="23"/>
      <c r="L25" s="23"/>
      <c r="M25" s="23"/>
      <c r="N25" s="23"/>
      <c r="O25" s="23"/>
      <c r="P25" s="23"/>
      <c r="Q25" s="23"/>
    </row>
    <row r="26" spans="2:17" ht="15.75" customHeight="1">
      <c r="B26" s="156">
        <v>18</v>
      </c>
      <c r="C26" s="367" t="s">
        <v>173</v>
      </c>
      <c r="D26" s="368">
        <v>1.02</v>
      </c>
      <c r="E26" s="369">
        <v>0.98</v>
      </c>
      <c r="F26" s="362">
        <f t="shared" si="0"/>
        <v>0.04081632653061229</v>
      </c>
      <c r="G26" s="258">
        <f t="shared" si="1"/>
        <v>1</v>
      </c>
      <c r="H26" s="156">
        <v>18</v>
      </c>
      <c r="I26" s="367" t="s">
        <v>173</v>
      </c>
      <c r="J26" s="460">
        <v>0.5528061224489795</v>
      </c>
      <c r="K26" s="23"/>
      <c r="L26" s="23"/>
      <c r="M26" s="23"/>
      <c r="N26" s="23"/>
      <c r="O26" s="23"/>
      <c r="P26" s="23"/>
      <c r="Q26" s="23"/>
    </row>
    <row r="27" spans="2:17" ht="15.75" customHeight="1">
      <c r="B27" s="156">
        <v>19</v>
      </c>
      <c r="C27" s="367" t="s">
        <v>173</v>
      </c>
      <c r="D27" s="368">
        <v>1.0134697457838644</v>
      </c>
      <c r="E27" s="369">
        <v>0.75</v>
      </c>
      <c r="F27" s="362">
        <f t="shared" si="0"/>
        <v>0.35129299437848593</v>
      </c>
      <c r="G27" s="258">
        <f t="shared" si="1"/>
        <v>1</v>
      </c>
      <c r="H27" s="156">
        <v>19</v>
      </c>
      <c r="I27" s="367" t="s">
        <v>173</v>
      </c>
      <c r="J27" s="460">
        <v>0.5041657084860542</v>
      </c>
      <c r="K27" s="23"/>
      <c r="L27" s="23"/>
      <c r="M27" s="23"/>
      <c r="N27" s="23"/>
      <c r="O27" s="23"/>
      <c r="P27" s="23"/>
      <c r="Q27" s="53"/>
    </row>
    <row r="28" spans="2:17" ht="15.75" customHeight="1">
      <c r="B28" s="156">
        <v>20</v>
      </c>
      <c r="C28" s="367" t="s">
        <v>173</v>
      </c>
      <c r="D28" s="368">
        <v>0.95</v>
      </c>
      <c r="E28" s="369">
        <v>0.76</v>
      </c>
      <c r="F28" s="362">
        <f t="shared" si="0"/>
        <v>0.25</v>
      </c>
      <c r="G28" s="258">
        <f t="shared" si="1"/>
        <v>1</v>
      </c>
      <c r="H28" s="156">
        <v>20</v>
      </c>
      <c r="I28" s="367" t="s">
        <v>173</v>
      </c>
      <c r="J28" s="460">
        <v>0.5036404603096942</v>
      </c>
      <c r="K28" s="23"/>
      <c r="L28" s="23"/>
      <c r="M28" s="23"/>
      <c r="N28" s="23"/>
      <c r="O28" s="23"/>
      <c r="P28" s="23"/>
      <c r="Q28" s="90"/>
    </row>
    <row r="29" spans="2:17" ht="15.75" customHeight="1">
      <c r="B29" s="156">
        <v>21</v>
      </c>
      <c r="C29" s="367" t="s">
        <v>173</v>
      </c>
      <c r="D29" s="368">
        <v>0.86</v>
      </c>
      <c r="E29" s="369">
        <v>0.64</v>
      </c>
      <c r="F29" s="362">
        <f t="shared" si="0"/>
        <v>0.34375</v>
      </c>
      <c r="G29" s="258">
        <f t="shared" si="1"/>
        <v>1</v>
      </c>
      <c r="H29" s="156">
        <v>21</v>
      </c>
      <c r="I29" s="367" t="s">
        <v>173</v>
      </c>
      <c r="J29" s="460">
        <v>0.4605098669484129</v>
      </c>
      <c r="K29" s="23"/>
      <c r="L29" s="23"/>
      <c r="M29" s="23"/>
      <c r="N29" s="23"/>
      <c r="O29" s="23"/>
      <c r="P29" s="23"/>
      <c r="Q29" s="90"/>
    </row>
    <row r="30" spans="2:17" ht="15.75" customHeight="1">
      <c r="B30" s="156">
        <v>22</v>
      </c>
      <c r="C30" s="367" t="s">
        <v>173</v>
      </c>
      <c r="D30" s="368">
        <v>0.81</v>
      </c>
      <c r="E30" s="369">
        <v>0.5</v>
      </c>
      <c r="F30" s="362">
        <f t="shared" si="0"/>
        <v>0.6200000000000001</v>
      </c>
      <c r="G30" s="258">
        <f t="shared" si="1"/>
        <v>1</v>
      </c>
      <c r="H30" s="156">
        <v>22</v>
      </c>
      <c r="I30" s="367" t="s">
        <v>173</v>
      </c>
      <c r="J30" s="460">
        <v>0.4545454545454546</v>
      </c>
      <c r="K30" s="23"/>
      <c r="L30" s="23"/>
      <c r="M30" s="23"/>
      <c r="N30" s="23"/>
      <c r="O30" s="23"/>
      <c r="P30" s="23"/>
      <c r="Q30" s="90"/>
    </row>
    <row r="31" spans="2:17" ht="15.75" customHeight="1">
      <c r="B31" s="156">
        <v>23</v>
      </c>
      <c r="C31" s="367" t="s">
        <v>173</v>
      </c>
      <c r="D31" s="368">
        <v>0.757196</v>
      </c>
      <c r="E31" s="369">
        <v>0.36246552000000004</v>
      </c>
      <c r="F31" s="362">
        <f t="shared" si="0"/>
        <v>1.089015253092211</v>
      </c>
      <c r="G31" s="258">
        <f t="shared" si="1"/>
        <v>1</v>
      </c>
      <c r="H31" s="156">
        <v>23</v>
      </c>
      <c r="I31" s="367" t="s">
        <v>173</v>
      </c>
      <c r="J31" s="460">
        <v>0.4545454545454546</v>
      </c>
      <c r="K31" s="23"/>
      <c r="L31" s="23"/>
      <c r="M31" s="23"/>
      <c r="N31" s="23"/>
      <c r="O31" s="23"/>
      <c r="P31" s="23"/>
      <c r="Q31" s="90"/>
    </row>
    <row r="32" spans="2:17" ht="15.75" customHeight="1">
      <c r="B32" s="156">
        <v>24</v>
      </c>
      <c r="C32" s="367" t="s">
        <v>173</v>
      </c>
      <c r="D32" s="368">
        <v>0.69</v>
      </c>
      <c r="E32" s="369">
        <v>0.51</v>
      </c>
      <c r="F32" s="362">
        <f t="shared" si="0"/>
        <v>0.3529411764705881</v>
      </c>
      <c r="G32" s="258">
        <f t="shared" si="1"/>
        <v>1</v>
      </c>
      <c r="H32" s="156">
        <v>24</v>
      </c>
      <c r="I32" s="367" t="s">
        <v>173</v>
      </c>
      <c r="J32" s="460">
        <v>0.44444444444444464</v>
      </c>
      <c r="K32" s="23"/>
      <c r="L32" s="23"/>
      <c r="M32" s="23"/>
      <c r="N32" s="23"/>
      <c r="O32" s="23"/>
      <c r="P32" s="23"/>
      <c r="Q32" s="90"/>
    </row>
    <row r="33" spans="2:17" ht="15.75" customHeight="1">
      <c r="B33" s="156">
        <v>25</v>
      </c>
      <c r="C33" s="367" t="s">
        <v>173</v>
      </c>
      <c r="D33" s="368">
        <v>0.67</v>
      </c>
      <c r="E33" s="369">
        <v>0.57</v>
      </c>
      <c r="F33" s="362">
        <f t="shared" si="0"/>
        <v>0.17543859649122817</v>
      </c>
      <c r="G33" s="258">
        <f t="shared" si="1"/>
        <v>1</v>
      </c>
      <c r="H33" s="156">
        <v>25</v>
      </c>
      <c r="I33" s="367" t="s">
        <v>173</v>
      </c>
      <c r="J33" s="460">
        <v>0.386861313868613</v>
      </c>
      <c r="K33" s="23"/>
      <c r="L33" s="23"/>
      <c r="M33" s="23"/>
      <c r="N33" s="23"/>
      <c r="O33" s="23"/>
      <c r="P33" s="23"/>
      <c r="Q33" s="23"/>
    </row>
    <row r="34" spans="2:17" ht="15.75" customHeight="1">
      <c r="B34" s="156">
        <v>26</v>
      </c>
      <c r="C34" s="367" t="s">
        <v>173</v>
      </c>
      <c r="D34" s="368">
        <v>0.6</v>
      </c>
      <c r="E34" s="369">
        <v>0.55</v>
      </c>
      <c r="F34" s="362">
        <f t="shared" si="0"/>
        <v>0.09090909090909083</v>
      </c>
      <c r="G34" s="258">
        <f t="shared" si="1"/>
        <v>1</v>
      </c>
      <c r="H34" s="156">
        <v>26</v>
      </c>
      <c r="I34" s="367" t="s">
        <v>173</v>
      </c>
      <c r="J34" s="460">
        <v>0.37446767375748546</v>
      </c>
      <c r="K34" s="23"/>
      <c r="L34" s="23"/>
      <c r="M34" s="23"/>
      <c r="N34" s="23"/>
      <c r="O34" s="23"/>
      <c r="P34" s="23"/>
      <c r="Q34" s="23"/>
    </row>
    <row r="35" spans="2:17" ht="15.75" customHeight="1">
      <c r="B35" s="156">
        <v>27</v>
      </c>
      <c r="C35" s="367" t="s">
        <v>173</v>
      </c>
      <c r="D35" s="368">
        <v>0.56</v>
      </c>
      <c r="E35" s="369">
        <v>0.43</v>
      </c>
      <c r="F35" s="362">
        <f t="shared" si="0"/>
        <v>0.30232558139534893</v>
      </c>
      <c r="G35" s="258">
        <f t="shared" si="1"/>
        <v>1</v>
      </c>
      <c r="H35" s="156">
        <v>27</v>
      </c>
      <c r="I35" s="367" t="s">
        <v>173</v>
      </c>
      <c r="J35" s="460">
        <v>0.3529411764705881</v>
      </c>
      <c r="K35" s="23"/>
      <c r="L35" s="23"/>
      <c r="M35" s="23"/>
      <c r="N35" s="23"/>
      <c r="O35" s="23"/>
      <c r="P35" s="23"/>
      <c r="Q35" s="23"/>
    </row>
    <row r="36" spans="2:17" ht="15.75" customHeight="1">
      <c r="B36" s="156">
        <v>28</v>
      </c>
      <c r="C36" s="367" t="s">
        <v>173</v>
      </c>
      <c r="D36" s="368">
        <v>0.55</v>
      </c>
      <c r="E36" s="369">
        <v>0.48</v>
      </c>
      <c r="F36" s="362">
        <f t="shared" si="0"/>
        <v>0.14583333333333348</v>
      </c>
      <c r="G36" s="258">
        <f t="shared" si="1"/>
        <v>1</v>
      </c>
      <c r="H36" s="156">
        <v>28</v>
      </c>
      <c r="I36" s="367" t="s">
        <v>173</v>
      </c>
      <c r="J36" s="460">
        <v>0.35129299437848593</v>
      </c>
      <c r="K36" s="23"/>
      <c r="L36" s="23"/>
      <c r="M36" s="23"/>
      <c r="N36" s="23"/>
      <c r="O36" s="23"/>
      <c r="P36" s="23"/>
      <c r="Q36" s="23"/>
    </row>
    <row r="37" spans="2:17" ht="15.75" customHeight="1">
      <c r="B37" s="156">
        <v>29</v>
      </c>
      <c r="C37" s="367" t="s">
        <v>173</v>
      </c>
      <c r="D37" s="368">
        <v>0.54</v>
      </c>
      <c r="E37" s="369">
        <v>0.42</v>
      </c>
      <c r="F37" s="362">
        <f t="shared" si="0"/>
        <v>0.2857142857142858</v>
      </c>
      <c r="G37" s="258">
        <f t="shared" si="1"/>
        <v>1</v>
      </c>
      <c r="H37" s="156">
        <v>29</v>
      </c>
      <c r="I37" s="367" t="s">
        <v>173</v>
      </c>
      <c r="J37" s="460">
        <v>0.34375</v>
      </c>
      <c r="K37" s="23"/>
      <c r="L37" s="23"/>
      <c r="M37" s="23"/>
      <c r="N37" s="23"/>
      <c r="O37" s="23"/>
      <c r="P37" s="23"/>
      <c r="Q37" s="23"/>
    </row>
    <row r="38" spans="2:17" ht="15.75" customHeight="1">
      <c r="B38" s="156">
        <v>30</v>
      </c>
      <c r="C38" s="367" t="s">
        <v>173</v>
      </c>
      <c r="D38" s="368">
        <v>0.523</v>
      </c>
      <c r="E38" s="369">
        <v>0.26</v>
      </c>
      <c r="F38" s="362">
        <f t="shared" si="0"/>
        <v>1.0115384615384615</v>
      </c>
      <c r="G38" s="258">
        <f t="shared" si="1"/>
        <v>1</v>
      </c>
      <c r="H38" s="156">
        <v>30</v>
      </c>
      <c r="I38" s="367" t="s">
        <v>173</v>
      </c>
      <c r="J38" s="460">
        <v>0.3106796116504855</v>
      </c>
      <c r="K38" s="23"/>
      <c r="L38" s="23"/>
      <c r="M38" s="23"/>
      <c r="N38" s="23"/>
      <c r="O38" s="23"/>
      <c r="P38" s="23"/>
      <c r="Q38" s="23"/>
    </row>
    <row r="39" spans="2:17" ht="15.75" customHeight="1">
      <c r="B39" s="156">
        <v>31</v>
      </c>
      <c r="C39" s="367" t="s">
        <v>173</v>
      </c>
      <c r="D39" s="368">
        <v>0.49000000000000005</v>
      </c>
      <c r="E39" s="369">
        <v>0.11</v>
      </c>
      <c r="F39" s="362">
        <f t="shared" si="0"/>
        <v>3.454545454545455</v>
      </c>
      <c r="G39" s="258">
        <f t="shared" si="1"/>
        <v>1</v>
      </c>
      <c r="H39" s="156">
        <v>31</v>
      </c>
      <c r="I39" s="367" t="s">
        <v>173</v>
      </c>
      <c r="J39" s="460">
        <v>0.30232558139534893</v>
      </c>
      <c r="K39" s="23"/>
      <c r="L39" s="23"/>
      <c r="M39" s="23"/>
      <c r="N39" s="23"/>
      <c r="O39" s="23"/>
      <c r="P39" s="23"/>
      <c r="Q39" s="23"/>
    </row>
    <row r="40" spans="2:17" ht="15.75" customHeight="1">
      <c r="B40" s="156">
        <v>32</v>
      </c>
      <c r="C40" s="367" t="s">
        <v>173</v>
      </c>
      <c r="D40" s="368">
        <v>0.49</v>
      </c>
      <c r="E40" s="369">
        <v>0.158</v>
      </c>
      <c r="F40" s="362">
        <f t="shared" si="0"/>
        <v>2.1012658227848102</v>
      </c>
      <c r="G40" s="258">
        <f t="shared" si="1"/>
        <v>1</v>
      </c>
      <c r="H40" s="156">
        <v>32</v>
      </c>
      <c r="I40" s="367" t="s">
        <v>173</v>
      </c>
      <c r="J40" s="460">
        <v>0.2987012987012987</v>
      </c>
      <c r="K40" s="23"/>
      <c r="L40" s="20"/>
      <c r="M40" s="20"/>
      <c r="N40" s="78"/>
      <c r="O40" s="79"/>
      <c r="P40" s="80"/>
      <c r="Q40" s="81"/>
    </row>
    <row r="41" spans="2:17" ht="15.75" customHeight="1">
      <c r="B41" s="156">
        <v>33</v>
      </c>
      <c r="C41" s="367" t="s">
        <v>173</v>
      </c>
      <c r="D41" s="368">
        <v>0.442</v>
      </c>
      <c r="E41" s="369">
        <v>0.267</v>
      </c>
      <c r="F41" s="362">
        <f aca="true" t="shared" si="2" ref="F41:F65">IF(E41="","",D41/E41-100%)</f>
        <v>0.6554307116104867</v>
      </c>
      <c r="G41" s="258">
        <f t="shared" si="1"/>
        <v>1</v>
      </c>
      <c r="H41" s="156">
        <v>33</v>
      </c>
      <c r="I41" s="367" t="s">
        <v>173</v>
      </c>
      <c r="J41" s="460">
        <v>0.29374999999999996</v>
      </c>
      <c r="K41" s="23"/>
      <c r="L41" s="20"/>
      <c r="M41" s="20"/>
      <c r="N41" s="78"/>
      <c r="O41" s="79"/>
      <c r="P41" s="80"/>
      <c r="Q41" s="81"/>
    </row>
    <row r="42" spans="2:17" ht="15.75" customHeight="1">
      <c r="B42" s="156">
        <v>34</v>
      </c>
      <c r="C42" s="367" t="s">
        <v>173</v>
      </c>
      <c r="D42" s="368">
        <v>0.4</v>
      </c>
      <c r="E42" s="369">
        <v>0.275</v>
      </c>
      <c r="F42" s="362">
        <f t="shared" si="2"/>
        <v>0.4545454545454546</v>
      </c>
      <c r="G42" s="258">
        <f t="shared" si="1"/>
        <v>1</v>
      </c>
      <c r="H42" s="156">
        <v>34</v>
      </c>
      <c r="I42" s="367" t="s">
        <v>173</v>
      </c>
      <c r="J42" s="460">
        <v>0.2857142857142858</v>
      </c>
      <c r="K42" s="23"/>
      <c r="L42" s="20"/>
      <c r="M42" s="20"/>
      <c r="N42" s="78"/>
      <c r="O42" s="79"/>
      <c r="P42" s="80"/>
      <c r="Q42" s="81"/>
    </row>
    <row r="43" spans="2:17" ht="15.75" customHeight="1">
      <c r="B43" s="156">
        <v>35</v>
      </c>
      <c r="C43" s="367" t="s">
        <v>173</v>
      </c>
      <c r="D43" s="368">
        <v>0.342739221</v>
      </c>
      <c r="E43" s="369">
        <v>0.336748881</v>
      </c>
      <c r="F43" s="362">
        <f t="shared" si="2"/>
        <v>0.017788745079749813</v>
      </c>
      <c r="G43" s="258">
        <f t="shared" si="1"/>
        <v>1</v>
      </c>
      <c r="H43" s="156">
        <v>35</v>
      </c>
      <c r="I43" s="367" t="s">
        <v>173</v>
      </c>
      <c r="J43" s="460">
        <v>0.2804303967720241</v>
      </c>
      <c r="K43" s="23"/>
      <c r="L43" s="20"/>
      <c r="M43" s="20"/>
      <c r="N43" s="34"/>
      <c r="O43" s="41"/>
      <c r="P43" s="20"/>
      <c r="Q43" s="23"/>
    </row>
    <row r="44" spans="2:17" ht="15.75" customHeight="1">
      <c r="B44" s="156">
        <v>36</v>
      </c>
      <c r="C44" s="367" t="s">
        <v>173</v>
      </c>
      <c r="D44" s="368">
        <v>0.22</v>
      </c>
      <c r="E44" s="369">
        <v>0.06</v>
      </c>
      <c r="F44" s="362">
        <f t="shared" si="2"/>
        <v>2.666666666666667</v>
      </c>
      <c r="G44" s="258">
        <f t="shared" si="1"/>
        <v>1</v>
      </c>
      <c r="H44" s="156">
        <v>36</v>
      </c>
      <c r="I44" s="367" t="s">
        <v>173</v>
      </c>
      <c r="J44" s="460">
        <v>0.2740539590652529</v>
      </c>
      <c r="K44" s="23"/>
      <c r="L44" s="20"/>
      <c r="M44" s="20"/>
      <c r="N44" s="34"/>
      <c r="O44" s="41"/>
      <c r="P44" s="20"/>
      <c r="Q44" s="23"/>
    </row>
    <row r="45" spans="2:17" ht="15.75" customHeight="1">
      <c r="B45" s="156">
        <v>37</v>
      </c>
      <c r="C45" s="367" t="s">
        <v>173</v>
      </c>
      <c r="D45" s="368">
        <v>0.21795818644</v>
      </c>
      <c r="E45" s="369"/>
      <c r="F45" s="362">
        <f t="shared" si="2"/>
      </c>
      <c r="G45" s="258">
        <f t="shared" si="1"/>
        <v>1</v>
      </c>
      <c r="H45" s="156">
        <v>37</v>
      </c>
      <c r="I45" s="367" t="s">
        <v>173</v>
      </c>
      <c r="J45" s="460">
        <v>0.27021452572811255</v>
      </c>
      <c r="K45" s="23"/>
      <c r="L45" s="23"/>
      <c r="M45" s="23"/>
      <c r="N45" s="23"/>
      <c r="O45" s="23"/>
      <c r="P45" s="23"/>
      <c r="Q45" s="23"/>
    </row>
    <row r="46" spans="2:17" ht="15.75" customHeight="1">
      <c r="B46" s="156">
        <v>38</v>
      </c>
      <c r="C46" s="367" t="s">
        <v>173</v>
      </c>
      <c r="D46" s="368">
        <v>0.203688555</v>
      </c>
      <c r="E46" s="369">
        <v>0.267928347</v>
      </c>
      <c r="F46" s="362">
        <f t="shared" si="2"/>
        <v>-0.2397648204055094</v>
      </c>
      <c r="G46" s="258">
        <f t="shared" si="1"/>
        <v>0</v>
      </c>
      <c r="H46" s="156">
        <v>38</v>
      </c>
      <c r="I46" s="367" t="s">
        <v>173</v>
      </c>
      <c r="J46" s="460">
        <v>0.260152006509212</v>
      </c>
      <c r="K46" s="23"/>
      <c r="L46" s="36"/>
      <c r="M46" s="23"/>
      <c r="N46" s="62"/>
      <c r="O46" s="23"/>
      <c r="P46" s="23"/>
      <c r="Q46" s="23"/>
    </row>
    <row r="47" spans="2:17" ht="15.75" customHeight="1">
      <c r="B47" s="156">
        <v>39</v>
      </c>
      <c r="C47" s="367" t="s">
        <v>173</v>
      </c>
      <c r="D47" s="368">
        <v>0.17168220423728814</v>
      </c>
      <c r="E47" s="369">
        <v>0.19124916779661016</v>
      </c>
      <c r="F47" s="362">
        <f t="shared" si="2"/>
        <v>-0.10231136576830036</v>
      </c>
      <c r="G47" s="258">
        <f t="shared" si="1"/>
        <v>0</v>
      </c>
      <c r="H47" s="156">
        <v>39</v>
      </c>
      <c r="I47" s="367" t="s">
        <v>173</v>
      </c>
      <c r="J47" s="460">
        <v>0.25</v>
      </c>
      <c r="K47" s="23"/>
      <c r="L47" s="37"/>
      <c r="M47" s="23"/>
      <c r="N47" s="23"/>
      <c r="O47" s="23"/>
      <c r="P47" s="23"/>
      <c r="Q47" s="23"/>
    </row>
    <row r="48" spans="2:17" ht="15.75" customHeight="1">
      <c r="B48" s="156">
        <v>40</v>
      </c>
      <c r="C48" s="310" t="s">
        <v>173</v>
      </c>
      <c r="D48" s="361">
        <v>0.17</v>
      </c>
      <c r="E48" s="370">
        <v>0.16</v>
      </c>
      <c r="F48" s="362">
        <f t="shared" si="2"/>
        <v>0.0625</v>
      </c>
      <c r="G48" s="258">
        <f t="shared" si="1"/>
        <v>1</v>
      </c>
      <c r="H48" s="156">
        <v>40</v>
      </c>
      <c r="I48" s="367" t="s">
        <v>173</v>
      </c>
      <c r="J48" s="460">
        <v>0.17543859649122817</v>
      </c>
      <c r="K48" s="23"/>
      <c r="L48" s="23"/>
      <c r="M48" s="23"/>
      <c r="N48" s="23"/>
      <c r="O48" s="23"/>
      <c r="P48" s="23"/>
      <c r="Q48" s="23"/>
    </row>
    <row r="49" spans="2:17" ht="15.75" customHeight="1">
      <c r="B49" s="156">
        <v>41</v>
      </c>
      <c r="C49" s="367" t="s">
        <v>173</v>
      </c>
      <c r="D49" s="368">
        <v>0.13</v>
      </c>
      <c r="E49" s="369">
        <v>0.09</v>
      </c>
      <c r="F49" s="362">
        <f t="shared" si="2"/>
        <v>0.44444444444444464</v>
      </c>
      <c r="G49" s="258">
        <f t="shared" si="1"/>
        <v>1</v>
      </c>
      <c r="H49" s="156">
        <v>41</v>
      </c>
      <c r="I49" s="367" t="s">
        <v>173</v>
      </c>
      <c r="J49" s="460">
        <v>0.14583333333333348</v>
      </c>
      <c r="K49" s="23"/>
      <c r="L49" s="36"/>
      <c r="M49" s="23"/>
      <c r="N49" s="62"/>
      <c r="O49" s="23"/>
      <c r="P49" s="23"/>
      <c r="Q49" s="23"/>
    </row>
    <row r="50" spans="2:17" ht="15.75" customHeight="1">
      <c r="B50" s="156">
        <v>42</v>
      </c>
      <c r="C50" s="367" t="s">
        <v>173</v>
      </c>
      <c r="D50" s="368">
        <v>0.12890546696823219</v>
      </c>
      <c r="E50" s="369">
        <v>0.08569898</v>
      </c>
      <c r="F50" s="362">
        <f t="shared" si="2"/>
        <v>0.5041657084860542</v>
      </c>
      <c r="G50" s="258">
        <f t="shared" si="1"/>
        <v>1</v>
      </c>
      <c r="H50" s="156">
        <v>42</v>
      </c>
      <c r="I50" s="367" t="s">
        <v>173</v>
      </c>
      <c r="J50" s="460">
        <v>0.13924050632911378</v>
      </c>
      <c r="K50" s="23"/>
      <c r="L50" s="37"/>
      <c r="M50" s="23"/>
      <c r="N50" s="23"/>
      <c r="O50" s="23"/>
      <c r="P50" s="23"/>
      <c r="Q50" s="23"/>
    </row>
    <row r="51" spans="2:17" ht="15.75" customHeight="1">
      <c r="B51" s="156">
        <v>43</v>
      </c>
      <c r="C51" s="367" t="s">
        <v>173</v>
      </c>
      <c r="D51" s="368">
        <v>0.11050154854084746</v>
      </c>
      <c r="E51" s="369">
        <v>0.03893226712084746</v>
      </c>
      <c r="F51" s="362">
        <f t="shared" si="2"/>
        <v>1.8383024342724719</v>
      </c>
      <c r="G51" s="258">
        <f t="shared" si="1"/>
        <v>1</v>
      </c>
      <c r="H51" s="156">
        <v>43</v>
      </c>
      <c r="I51" s="367" t="s">
        <v>173</v>
      </c>
      <c r="J51" s="460">
        <v>0.10570696285844372</v>
      </c>
      <c r="K51" s="23"/>
      <c r="L51" s="23"/>
      <c r="M51" s="23"/>
      <c r="N51" s="23"/>
      <c r="O51" s="23"/>
      <c r="P51" s="23"/>
      <c r="Q51" s="23"/>
    </row>
    <row r="52" spans="2:17" ht="15.75" customHeight="1">
      <c r="B52" s="156">
        <v>44</v>
      </c>
      <c r="C52" s="367" t="s">
        <v>173</v>
      </c>
      <c r="D52" s="368">
        <v>0.1064304780779661</v>
      </c>
      <c r="E52" s="369">
        <v>0.07743396233322034</v>
      </c>
      <c r="F52" s="362">
        <f t="shared" si="2"/>
        <v>0.37446767375748546</v>
      </c>
      <c r="G52" s="258">
        <f t="shared" si="1"/>
        <v>1</v>
      </c>
      <c r="H52" s="156">
        <v>44</v>
      </c>
      <c r="I52" s="367" t="s">
        <v>173</v>
      </c>
      <c r="J52" s="460">
        <v>0.09567682494684626</v>
      </c>
      <c r="K52" s="23"/>
      <c r="L52" s="23"/>
      <c r="M52" s="23"/>
      <c r="N52" s="23"/>
      <c r="O52" s="23"/>
      <c r="P52" s="23"/>
      <c r="Q52" s="23"/>
    </row>
    <row r="53" spans="2:17" ht="15.75" customHeight="1">
      <c r="B53" s="156">
        <v>45</v>
      </c>
      <c r="C53" s="367" t="s">
        <v>173</v>
      </c>
      <c r="D53" s="368">
        <v>0.1</v>
      </c>
      <c r="E53" s="369">
        <v>0.077</v>
      </c>
      <c r="F53" s="362">
        <f t="shared" si="2"/>
        <v>0.2987012987012987</v>
      </c>
      <c r="G53" s="258">
        <f t="shared" si="1"/>
        <v>1</v>
      </c>
      <c r="H53" s="156">
        <v>45</v>
      </c>
      <c r="I53" s="367" t="s">
        <v>173</v>
      </c>
      <c r="J53" s="460">
        <v>0.09090909090909083</v>
      </c>
      <c r="K53" s="23"/>
      <c r="L53" s="23"/>
      <c r="M53" s="23"/>
      <c r="N53" s="23"/>
      <c r="O53" s="23"/>
      <c r="P53" s="23"/>
      <c r="Q53" s="23"/>
    </row>
    <row r="54" spans="2:17" ht="15.75" customHeight="1">
      <c r="B54" s="156">
        <v>46</v>
      </c>
      <c r="C54" s="367" t="s">
        <v>173</v>
      </c>
      <c r="D54" s="368">
        <v>0.09</v>
      </c>
      <c r="E54" s="369">
        <v>0.01</v>
      </c>
      <c r="F54" s="362">
        <f t="shared" si="2"/>
        <v>8</v>
      </c>
      <c r="G54" s="258">
        <f t="shared" si="1"/>
        <v>1</v>
      </c>
      <c r="H54" s="156">
        <v>46</v>
      </c>
      <c r="I54" s="310" t="s">
        <v>173</v>
      </c>
      <c r="J54" s="460">
        <v>0.0625</v>
      </c>
      <c r="K54" s="23"/>
      <c r="L54" s="23"/>
      <c r="M54" s="23"/>
      <c r="N54" s="23"/>
      <c r="O54" s="23"/>
      <c r="P54" s="23"/>
      <c r="Q54" s="23"/>
    </row>
    <row r="55" spans="2:17" ht="15.75" customHeight="1">
      <c r="B55" s="156">
        <v>47</v>
      </c>
      <c r="C55" s="367" t="s">
        <v>173</v>
      </c>
      <c r="D55" s="368">
        <v>0.08</v>
      </c>
      <c r="E55" s="369">
        <v>0.03</v>
      </c>
      <c r="F55" s="362">
        <f t="shared" si="2"/>
        <v>1.666666666666667</v>
      </c>
      <c r="G55" s="258">
        <f t="shared" si="1"/>
        <v>1</v>
      </c>
      <c r="H55" s="156">
        <v>47</v>
      </c>
      <c r="I55" s="367" t="s">
        <v>173</v>
      </c>
      <c r="J55" s="460">
        <v>0.04081632653061229</v>
      </c>
      <c r="K55" s="23"/>
      <c r="L55" s="23"/>
      <c r="M55" s="23"/>
      <c r="N55" s="23"/>
      <c r="O55" s="23"/>
      <c r="P55" s="23"/>
      <c r="Q55" s="23"/>
    </row>
    <row r="56" spans="2:17" ht="15.75" customHeight="1">
      <c r="B56" s="156">
        <v>48</v>
      </c>
      <c r="C56" s="367" t="s">
        <v>173</v>
      </c>
      <c r="D56" s="368">
        <v>0.07615999999999999</v>
      </c>
      <c r="E56" s="369">
        <v>0.05948</v>
      </c>
      <c r="F56" s="362">
        <f t="shared" si="2"/>
        <v>0.2804303967720241</v>
      </c>
      <c r="G56" s="258">
        <f t="shared" si="1"/>
        <v>1</v>
      </c>
      <c r="H56" s="156">
        <v>48</v>
      </c>
      <c r="I56" s="367" t="s">
        <v>173</v>
      </c>
      <c r="J56" s="460">
        <v>0.017788745079749813</v>
      </c>
      <c r="K56" s="23"/>
      <c r="L56" s="23"/>
      <c r="M56" s="23"/>
      <c r="N56" s="23"/>
      <c r="O56" s="23"/>
      <c r="P56" s="23"/>
      <c r="Q56" s="23"/>
    </row>
    <row r="57" spans="2:17" ht="15.75" customHeight="1">
      <c r="B57" s="156">
        <v>49</v>
      </c>
      <c r="C57" s="367" t="s">
        <v>173</v>
      </c>
      <c r="D57" s="368">
        <v>0.07302627118644069</v>
      </c>
      <c r="E57" s="369"/>
      <c r="F57" s="362">
        <f t="shared" si="2"/>
      </c>
      <c r="G57" s="258">
        <f t="shared" si="1"/>
        <v>1</v>
      </c>
      <c r="H57" s="156">
        <v>49</v>
      </c>
      <c r="I57" s="367" t="s">
        <v>173</v>
      </c>
      <c r="J57" s="460">
        <v>-0.007407407407407418</v>
      </c>
      <c r="K57" s="23"/>
      <c r="L57" s="23"/>
      <c r="M57" s="23"/>
      <c r="N57" s="23"/>
      <c r="O57" s="23"/>
      <c r="P57" s="23"/>
      <c r="Q57" s="23"/>
    </row>
    <row r="58" spans="2:17" ht="15.75" customHeight="1">
      <c r="B58" s="156">
        <v>50</v>
      </c>
      <c r="C58" s="367" t="s">
        <v>173</v>
      </c>
      <c r="D58" s="368">
        <v>0.0414</v>
      </c>
      <c r="E58" s="369">
        <v>0.032</v>
      </c>
      <c r="F58" s="362">
        <f t="shared" si="2"/>
        <v>0.29374999999999996</v>
      </c>
      <c r="G58" s="258">
        <f t="shared" si="1"/>
        <v>1</v>
      </c>
      <c r="H58" s="156">
        <v>50</v>
      </c>
      <c r="I58" s="367" t="s">
        <v>173</v>
      </c>
      <c r="J58" s="460">
        <v>-0.10231136576830036</v>
      </c>
      <c r="K58" s="23"/>
      <c r="L58" s="23"/>
      <c r="M58" s="23"/>
      <c r="N58" s="23"/>
      <c r="O58" s="23"/>
      <c r="P58" s="23"/>
      <c r="Q58" s="23"/>
    </row>
    <row r="59" spans="2:17" ht="15.75" customHeight="1">
      <c r="B59" s="156">
        <v>51</v>
      </c>
      <c r="C59" s="367" t="s">
        <v>173</v>
      </c>
      <c r="D59" s="368">
        <v>0.04</v>
      </c>
      <c r="E59" s="369"/>
      <c r="F59" s="362">
        <f t="shared" si="2"/>
      </c>
      <c r="G59" s="258">
        <f t="shared" si="1"/>
        <v>1</v>
      </c>
      <c r="H59" s="156">
        <v>51</v>
      </c>
      <c r="I59" s="367" t="s">
        <v>173</v>
      </c>
      <c r="J59" s="460">
        <v>-0.17852428526794362</v>
      </c>
      <c r="K59" s="23"/>
      <c r="L59" s="23"/>
      <c r="M59" s="23"/>
      <c r="N59" s="23"/>
      <c r="O59" s="23"/>
      <c r="P59" s="23"/>
      <c r="Q59" s="23"/>
    </row>
    <row r="60" spans="2:17" ht="15.75" customHeight="1">
      <c r="B60" s="156">
        <v>52</v>
      </c>
      <c r="C60" s="367" t="s">
        <v>173</v>
      </c>
      <c r="D60" s="368">
        <v>0.033711864</v>
      </c>
      <c r="E60" s="369"/>
      <c r="F60" s="362">
        <f t="shared" si="2"/>
      </c>
      <c r="G60" s="258">
        <f t="shared" si="1"/>
        <v>1</v>
      </c>
      <c r="H60" s="156">
        <v>52</v>
      </c>
      <c r="I60" s="310" t="s">
        <v>173</v>
      </c>
      <c r="J60" s="460">
        <v>-0.2321109123434706</v>
      </c>
      <c r="K60" s="23"/>
      <c r="L60" s="23"/>
      <c r="M60" s="23"/>
      <c r="N60" s="23"/>
      <c r="O60" s="23"/>
      <c r="P60" s="23"/>
      <c r="Q60" s="23"/>
    </row>
    <row r="61" spans="2:17" ht="15.75" customHeight="1" thickBot="1">
      <c r="B61" s="156">
        <v>53</v>
      </c>
      <c r="C61" s="367" t="s">
        <v>173</v>
      </c>
      <c r="D61" s="368">
        <v>0.03</v>
      </c>
      <c r="E61" s="369">
        <v>0.01</v>
      </c>
      <c r="F61" s="362">
        <f t="shared" si="2"/>
        <v>2</v>
      </c>
      <c r="G61" s="258">
        <f t="shared" si="1"/>
        <v>1</v>
      </c>
      <c r="H61" s="144">
        <v>53</v>
      </c>
      <c r="I61" s="381" t="s">
        <v>173</v>
      </c>
      <c r="J61" s="442">
        <v>-0.2397648204055094</v>
      </c>
      <c r="K61" s="23"/>
      <c r="L61" s="23"/>
      <c r="M61" s="23"/>
      <c r="N61" s="23"/>
      <c r="O61" s="23"/>
      <c r="P61" s="23"/>
      <c r="Q61" s="23"/>
    </row>
    <row r="62" spans="2:17" ht="15.75" customHeight="1">
      <c r="B62" s="156">
        <v>54</v>
      </c>
      <c r="C62" s="367" t="s">
        <v>173</v>
      </c>
      <c r="D62" s="368">
        <v>0.02034632234661017</v>
      </c>
      <c r="E62" s="369">
        <v>0.013930972194745761</v>
      </c>
      <c r="F62" s="362">
        <f t="shared" si="2"/>
        <v>0.4605098669484129</v>
      </c>
      <c r="G62" s="258">
        <f t="shared" si="1"/>
        <v>1</v>
      </c>
      <c r="H62" s="34"/>
      <c r="I62" s="34"/>
      <c r="J62" s="35"/>
      <c r="K62" s="23"/>
      <c r="L62" s="23"/>
      <c r="M62" s="23"/>
      <c r="N62" s="23"/>
      <c r="O62" s="23"/>
      <c r="P62" s="23"/>
      <c r="Q62" s="23"/>
    </row>
    <row r="63" spans="2:17" ht="15.75" customHeight="1">
      <c r="B63" s="156">
        <v>55</v>
      </c>
      <c r="C63" s="367" t="s">
        <v>173</v>
      </c>
      <c r="D63" s="368">
        <v>0.009</v>
      </c>
      <c r="E63" s="369">
        <v>0.0079</v>
      </c>
      <c r="F63" s="362">
        <f t="shared" si="2"/>
        <v>0.13924050632911378</v>
      </c>
      <c r="G63" s="258">
        <f t="shared" si="1"/>
        <v>1</v>
      </c>
      <c r="H63" s="34"/>
      <c r="I63" s="34"/>
      <c r="J63" s="35"/>
      <c r="K63" s="23"/>
      <c r="L63" s="23"/>
      <c r="M63" s="23"/>
      <c r="N63" s="23"/>
      <c r="O63" s="23"/>
      <c r="P63" s="23"/>
      <c r="Q63" s="23"/>
    </row>
    <row r="64" spans="2:17" ht="15.75" customHeight="1">
      <c r="B64" s="156">
        <v>56</v>
      </c>
      <c r="C64" s="367" t="s">
        <v>173</v>
      </c>
      <c r="D64" s="368">
        <v>0.007379433012714737</v>
      </c>
      <c r="E64" s="369">
        <v>0.004442355923728813</v>
      </c>
      <c r="F64" s="362">
        <f t="shared" si="2"/>
        <v>0.6611530321777115</v>
      </c>
      <c r="G64" s="258">
        <f t="shared" si="1"/>
        <v>1</v>
      </c>
      <c r="H64" s="34"/>
      <c r="I64" s="34"/>
      <c r="J64" s="35"/>
      <c r="K64" s="23"/>
      <c r="L64" s="23"/>
      <c r="M64" s="23"/>
      <c r="N64" s="23"/>
      <c r="O64" s="23"/>
      <c r="P64" s="23"/>
      <c r="Q64" s="23"/>
    </row>
    <row r="65" spans="2:17" ht="15.75" customHeight="1" thickBot="1">
      <c r="B65" s="144">
        <v>57</v>
      </c>
      <c r="C65" s="371" t="s">
        <v>173</v>
      </c>
      <c r="D65" s="372">
        <v>0.003434</v>
      </c>
      <c r="E65" s="373">
        <v>0.004472</v>
      </c>
      <c r="F65" s="363">
        <f t="shared" si="2"/>
        <v>-0.2321109123434706</v>
      </c>
      <c r="G65" s="258">
        <f t="shared" si="1"/>
        <v>0</v>
      </c>
      <c r="H65" s="34"/>
      <c r="I65" s="34"/>
      <c r="J65" s="35"/>
      <c r="K65" s="23"/>
      <c r="L65" s="23"/>
      <c r="M65" s="23"/>
      <c r="N65" s="23"/>
      <c r="O65" s="23"/>
      <c r="P65" s="23"/>
      <c r="Q65" s="23"/>
    </row>
    <row r="66" spans="2:17" ht="15.75" customHeight="1">
      <c r="B66" s="45"/>
      <c r="C66" s="34"/>
      <c r="D66" s="145"/>
      <c r="E66" s="145"/>
      <c r="F66" s="115"/>
      <c r="G66" s="258"/>
      <c r="H66" s="23"/>
      <c r="I66" s="34"/>
      <c r="J66" s="35"/>
      <c r="K66" s="23"/>
      <c r="L66" s="23"/>
      <c r="M66" s="23"/>
      <c r="N66" s="23"/>
      <c r="O66" s="23"/>
      <c r="P66" s="23"/>
      <c r="Q66" s="23"/>
    </row>
    <row r="67" spans="2:17" ht="15.75" customHeight="1">
      <c r="B67" s="23"/>
      <c r="C67" s="45" t="s">
        <v>34</v>
      </c>
      <c r="D67" s="91">
        <f>SUM(D9:D65)</f>
        <v>74.15718077077378</v>
      </c>
      <c r="E67" s="92"/>
      <c r="F67" s="24"/>
      <c r="G67" s="258"/>
      <c r="H67" s="34"/>
      <c r="I67" s="34"/>
      <c r="J67" s="35"/>
      <c r="K67" s="23"/>
      <c r="L67" s="23"/>
      <c r="M67" s="23"/>
      <c r="N67" s="23"/>
      <c r="O67" s="23"/>
      <c r="P67" s="23"/>
      <c r="Q67" s="23"/>
    </row>
    <row r="68" spans="2:17" ht="15.75" customHeight="1">
      <c r="B68" s="23"/>
      <c r="C68" s="45" t="s">
        <v>108</v>
      </c>
      <c r="D68" s="92">
        <f>SUM(D9:D44,D46:D56,D58,D61:D65)</f>
        <v>73.79248444914734</v>
      </c>
      <c r="E68" s="92">
        <f>SUM(E9:E44,E46:E56,E58,E61:E65)</f>
        <v>52.42552560352644</v>
      </c>
      <c r="F68" s="72">
        <f>D68/E68-100%</f>
        <v>0.40756785172190324</v>
      </c>
      <c r="G68" s="258">
        <f t="shared" si="1"/>
        <v>1</v>
      </c>
      <c r="H68" s="34"/>
      <c r="I68" s="34"/>
      <c r="J68" s="40"/>
      <c r="K68" s="23"/>
      <c r="L68" s="23"/>
      <c r="M68" s="23"/>
      <c r="N68" s="23"/>
      <c r="O68" s="23"/>
      <c r="P68" s="23"/>
      <c r="Q68" s="23"/>
    </row>
    <row r="69" spans="2:17" ht="15.75" customHeight="1">
      <c r="B69" s="23"/>
      <c r="C69" s="34"/>
      <c r="D69" s="49"/>
      <c r="E69" s="49"/>
      <c r="F69" s="24"/>
      <c r="G69" s="24"/>
      <c r="H69" s="23"/>
      <c r="I69" s="34"/>
      <c r="J69" s="39"/>
      <c r="K69" s="42"/>
      <c r="L69" s="45"/>
      <c r="M69" s="20"/>
      <c r="N69" s="23"/>
      <c r="O69" s="23"/>
      <c r="P69" s="23"/>
      <c r="Q69" s="23"/>
    </row>
    <row r="70" spans="2:17" ht="15.75" customHeight="1">
      <c r="B70" s="23"/>
      <c r="C70" s="34"/>
      <c r="D70" s="49"/>
      <c r="E70" s="49"/>
      <c r="F70" s="24"/>
      <c r="G70" s="24"/>
      <c r="H70" s="34"/>
      <c r="I70" s="34"/>
      <c r="J70" s="39"/>
      <c r="K70" s="41"/>
      <c r="L70" s="20"/>
      <c r="M70" s="20"/>
      <c r="N70" s="23"/>
      <c r="O70" s="23"/>
      <c r="P70" s="23"/>
      <c r="Q70" s="23"/>
    </row>
    <row r="71" spans="2:17" ht="15.75" customHeight="1">
      <c r="B71" s="23"/>
      <c r="C71" s="34"/>
      <c r="D71" s="49"/>
      <c r="E71" s="49"/>
      <c r="F71" s="24"/>
      <c r="G71" s="24"/>
      <c r="H71" s="23"/>
      <c r="I71" s="34"/>
      <c r="J71" s="39"/>
      <c r="K71" s="43"/>
      <c r="L71" s="60"/>
      <c r="M71" s="20"/>
      <c r="N71" s="23"/>
      <c r="O71" s="23"/>
      <c r="P71" s="23"/>
      <c r="Q71" s="23"/>
    </row>
    <row r="72" spans="2:17" ht="15.75" customHeight="1">
      <c r="B72" s="23"/>
      <c r="C72" s="34"/>
      <c r="D72" s="49"/>
      <c r="E72" s="49"/>
      <c r="F72" s="24"/>
      <c r="G72" s="24"/>
      <c r="H72" s="34"/>
      <c r="I72" s="34"/>
      <c r="J72" s="39"/>
      <c r="K72" s="44"/>
      <c r="L72" s="20"/>
      <c r="M72" s="20"/>
      <c r="N72" s="23"/>
      <c r="O72" s="23"/>
      <c r="P72" s="23"/>
      <c r="Q72" s="23"/>
    </row>
    <row r="73" spans="2:17" ht="15.75" customHeight="1">
      <c r="B73" s="23"/>
      <c r="C73" s="34"/>
      <c r="D73" s="49"/>
      <c r="E73" s="49"/>
      <c r="F73" s="24"/>
      <c r="G73" s="24"/>
      <c r="H73" s="23"/>
      <c r="I73" s="34"/>
      <c r="J73" s="39"/>
      <c r="K73" s="44"/>
      <c r="L73" s="60"/>
      <c r="M73" s="20"/>
      <c r="N73" s="23"/>
      <c r="O73" s="23"/>
      <c r="P73" s="23"/>
      <c r="Q73" s="23"/>
    </row>
    <row r="74" spans="2:17" ht="15.75" customHeight="1">
      <c r="B74" s="23"/>
      <c r="C74" s="34"/>
      <c r="D74" s="49"/>
      <c r="E74" s="49"/>
      <c r="F74" s="24"/>
      <c r="G74" s="24"/>
      <c r="H74" s="34"/>
      <c r="I74" s="34"/>
      <c r="J74" s="39"/>
      <c r="K74" s="44"/>
      <c r="L74" s="20"/>
      <c r="M74" s="20"/>
      <c r="N74" s="23"/>
      <c r="O74" s="23"/>
      <c r="P74" s="23"/>
      <c r="Q74" s="23"/>
    </row>
    <row r="75" spans="2:17" ht="15.75" customHeight="1">
      <c r="B75" s="23"/>
      <c r="C75" s="34"/>
      <c r="D75" s="49"/>
      <c r="E75" s="49"/>
      <c r="F75" s="24"/>
      <c r="G75" s="24"/>
      <c r="H75" s="23"/>
      <c r="I75" s="34"/>
      <c r="J75" s="39"/>
      <c r="K75" s="44"/>
      <c r="L75" s="60"/>
      <c r="M75" s="20"/>
      <c r="N75" s="23"/>
      <c r="O75" s="23"/>
      <c r="P75" s="23"/>
      <c r="Q75" s="23"/>
    </row>
    <row r="76" spans="2:17" ht="15.75" customHeight="1">
      <c r="B76" s="23"/>
      <c r="C76" s="34"/>
      <c r="D76" s="49"/>
      <c r="E76" s="49"/>
      <c r="F76" s="24"/>
      <c r="G76" s="24"/>
      <c r="H76" s="34"/>
      <c r="I76" s="34"/>
      <c r="J76" s="39"/>
      <c r="K76" s="44"/>
      <c r="L76" s="20"/>
      <c r="M76" s="20"/>
      <c r="N76" s="23"/>
      <c r="O76" s="23"/>
      <c r="P76" s="23"/>
      <c r="Q76" s="23"/>
    </row>
    <row r="77" spans="2:17" ht="15.75" customHeight="1">
      <c r="B77" s="23"/>
      <c r="C77" s="34"/>
      <c r="D77" s="49"/>
      <c r="E77" s="49"/>
      <c r="F77" s="24"/>
      <c r="G77" s="24"/>
      <c r="H77" s="150"/>
      <c r="I77" s="150"/>
      <c r="J77" s="150"/>
      <c r="K77" s="44"/>
      <c r="L77" s="60"/>
      <c r="M77" s="20"/>
      <c r="N77" s="23"/>
      <c r="O77" s="23"/>
      <c r="P77" s="23"/>
      <c r="Q77" s="23"/>
    </row>
    <row r="78" spans="2:17" ht="15.75" customHeight="1">
      <c r="B78" s="23"/>
      <c r="C78" s="34"/>
      <c r="D78" s="49"/>
      <c r="E78" s="49"/>
      <c r="F78" s="24"/>
      <c r="G78" s="24"/>
      <c r="H78" s="157"/>
      <c r="I78" s="157"/>
      <c r="J78" s="16"/>
      <c r="K78" s="44"/>
      <c r="L78" s="20"/>
      <c r="M78" s="20"/>
      <c r="N78" s="23"/>
      <c r="O78" s="23"/>
      <c r="P78" s="23"/>
      <c r="Q78" s="23"/>
    </row>
    <row r="79" spans="2:13" ht="15.75" customHeight="1">
      <c r="B79" s="23"/>
      <c r="C79" s="34"/>
      <c r="D79" s="49"/>
      <c r="E79" s="49"/>
      <c r="F79" s="24"/>
      <c r="G79" s="27"/>
      <c r="H79" s="25"/>
      <c r="I79" s="25"/>
      <c r="J79" s="25"/>
      <c r="K79" s="99"/>
      <c r="L79" s="60"/>
      <c r="M79" s="25"/>
    </row>
    <row r="80" spans="3:13" ht="15.75" customHeight="1">
      <c r="C80" s="26"/>
      <c r="D80" s="103"/>
      <c r="E80" s="103"/>
      <c r="F80" s="27"/>
      <c r="G80" s="27"/>
      <c r="H80" s="150"/>
      <c r="I80" s="25"/>
      <c r="J80" s="25"/>
      <c r="K80" s="25"/>
      <c r="L80" s="25"/>
      <c r="M80" s="25"/>
    </row>
    <row r="81" spans="3:13" ht="15.75" customHeight="1">
      <c r="C81" s="26"/>
      <c r="D81" s="103"/>
      <c r="E81" s="103"/>
      <c r="F81" s="27"/>
      <c r="G81" s="27"/>
      <c r="H81" s="25"/>
      <c r="I81" s="25"/>
      <c r="J81" s="25"/>
      <c r="K81" s="25"/>
      <c r="L81" s="152"/>
      <c r="M81" s="25"/>
    </row>
    <row r="82" spans="3:13" ht="15.75" customHeight="1">
      <c r="C82" s="26"/>
      <c r="D82" s="103"/>
      <c r="E82" s="103"/>
      <c r="F82" s="27"/>
      <c r="G82" s="27"/>
      <c r="K82" s="25"/>
      <c r="L82" s="25"/>
      <c r="M82" s="25"/>
    </row>
    <row r="83" spans="3:7" ht="15.75" customHeight="1">
      <c r="C83" s="26"/>
      <c r="D83" s="103"/>
      <c r="E83" s="103"/>
      <c r="F83" s="27"/>
      <c r="G83" s="27"/>
    </row>
    <row r="84" spans="3:7" ht="15.75" customHeight="1">
      <c r="C84" s="26"/>
      <c r="D84" s="103"/>
      <c r="E84" s="103"/>
      <c r="F84" s="27"/>
      <c r="G84" s="27"/>
    </row>
    <row r="85" spans="3:7" ht="15.75" customHeight="1">
      <c r="C85" s="26"/>
      <c r="D85" s="103"/>
      <c r="E85" s="103"/>
      <c r="F85" s="27"/>
      <c r="G85" s="27"/>
    </row>
    <row r="86" spans="3:7" ht="15.75" customHeight="1">
      <c r="C86" s="26"/>
      <c r="D86" s="103"/>
      <c r="E86" s="103"/>
      <c r="F86" s="27"/>
      <c r="G86" s="27"/>
    </row>
    <row r="87" spans="3:7" ht="15.75" customHeight="1">
      <c r="C87" s="26"/>
      <c r="D87" s="103"/>
      <c r="E87" s="103"/>
      <c r="F87" s="27"/>
      <c r="G87" s="27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7" ht="15.75" customHeight="1">
      <c r="C112" s="26"/>
      <c r="D112" s="103"/>
      <c r="E112" s="103"/>
      <c r="F112" s="27"/>
      <c r="G112" s="27"/>
    </row>
    <row r="113" spans="3:7" ht="15.75" customHeight="1">
      <c r="C113" s="26"/>
      <c r="D113" s="103"/>
      <c r="E113" s="103"/>
      <c r="F113" s="27"/>
      <c r="G113" s="27"/>
    </row>
    <row r="114" spans="3:7" ht="15.75" customHeight="1">
      <c r="C114" s="26"/>
      <c r="D114" s="103"/>
      <c r="E114" s="103"/>
      <c r="F114" s="27"/>
      <c r="G114" s="27"/>
    </row>
    <row r="115" spans="3:7" ht="15.75" customHeight="1">
      <c r="C115" s="26"/>
      <c r="D115" s="103"/>
      <c r="E115" s="103"/>
      <c r="F115" s="27"/>
      <c r="G115" s="27"/>
    </row>
    <row r="116" spans="3:7" ht="15.75" customHeight="1">
      <c r="C116" s="26"/>
      <c r="D116" s="103"/>
      <c r="E116" s="103"/>
      <c r="F116" s="27"/>
      <c r="G116" s="27"/>
    </row>
    <row r="117" spans="3:7" ht="15.75" customHeight="1">
      <c r="C117" s="26"/>
      <c r="D117" s="103"/>
      <c r="E117" s="103"/>
      <c r="F117" s="27"/>
      <c r="G117" s="27"/>
    </row>
    <row r="118" spans="3:7" ht="15.75" customHeight="1">
      <c r="C118" s="26"/>
      <c r="D118" s="103"/>
      <c r="E118" s="103"/>
      <c r="F118" s="27"/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.75" customHeight="1">
      <c r="C148" s="26"/>
      <c r="D148" s="103"/>
      <c r="E148" s="103"/>
      <c r="F148" s="27"/>
      <c r="G148" s="27"/>
    </row>
    <row r="149" spans="3:7" ht="15.75" customHeight="1">
      <c r="C149" s="26"/>
      <c r="D149" s="103"/>
      <c r="E149" s="103"/>
      <c r="F149" s="27"/>
      <c r="G149" s="27"/>
    </row>
    <row r="150" spans="3:7" ht="15.75" customHeight="1">
      <c r="C150" s="26"/>
      <c r="D150" s="103"/>
      <c r="E150" s="103"/>
      <c r="F150" s="27"/>
      <c r="G150" s="27"/>
    </row>
    <row r="151" spans="3:7" ht="15.75" customHeight="1">
      <c r="C151" s="26"/>
      <c r="D151" s="103"/>
      <c r="E151" s="103"/>
      <c r="F151" s="27"/>
      <c r="G151" s="27"/>
    </row>
    <row r="152" spans="3:7" ht="15.75" customHeight="1">
      <c r="C152" s="26"/>
      <c r="D152" s="103"/>
      <c r="E152" s="103"/>
      <c r="F152" s="27"/>
      <c r="G152" s="27"/>
    </row>
    <row r="153" spans="3:7" ht="15.75" customHeight="1">
      <c r="C153" s="26"/>
      <c r="D153" s="103"/>
      <c r="E153" s="103"/>
      <c r="F153" s="27"/>
      <c r="G153" s="27"/>
    </row>
    <row r="154" spans="3:7" ht="15.75" customHeight="1">
      <c r="C154" s="26"/>
      <c r="D154" s="103"/>
      <c r="E154" s="103"/>
      <c r="F154" s="27"/>
      <c r="G154" s="27"/>
    </row>
    <row r="155" spans="3:7" ht="15.75" customHeight="1">
      <c r="C155" s="26"/>
      <c r="D155" s="103"/>
      <c r="E155" s="103"/>
      <c r="F155" s="27"/>
      <c r="G155" s="27"/>
    </row>
    <row r="156" spans="3:7" ht="15.75" customHeight="1">
      <c r="C156" s="26"/>
      <c r="D156" s="103"/>
      <c r="E156" s="103"/>
      <c r="F156" s="27"/>
      <c r="G156" s="27"/>
    </row>
    <row r="157" spans="3:7" ht="15.75" customHeight="1">
      <c r="C157" s="26"/>
      <c r="D157" s="103"/>
      <c r="E157" s="103"/>
      <c r="F157" s="27"/>
      <c r="G157" s="27"/>
    </row>
    <row r="158" spans="3:7" ht="15.75" customHeight="1">
      <c r="C158" s="26"/>
      <c r="D158" s="103"/>
      <c r="E158" s="103"/>
      <c r="F158" s="27"/>
      <c r="G158" s="27"/>
    </row>
    <row r="159" spans="3:7" ht="15.75" customHeight="1">
      <c r="C159" s="26"/>
      <c r="D159" s="103"/>
      <c r="E159" s="103"/>
      <c r="F159" s="27"/>
      <c r="G159" s="27"/>
    </row>
    <row r="160" spans="3:7" ht="15.75" customHeight="1">
      <c r="C160" s="26"/>
      <c r="D160" s="103"/>
      <c r="E160" s="103"/>
      <c r="F160" s="27"/>
      <c r="G160" s="27"/>
    </row>
    <row r="161" spans="3:7" ht="15.75" customHeight="1">
      <c r="C161" s="26"/>
      <c r="D161" s="103"/>
      <c r="E161" s="103"/>
      <c r="F161" s="27"/>
      <c r="G161" s="27"/>
    </row>
    <row r="162" spans="3:7" ht="15.75" customHeight="1">
      <c r="C162" s="26"/>
      <c r="D162" s="103"/>
      <c r="E162" s="103"/>
      <c r="F162" s="27"/>
      <c r="G162" s="27"/>
    </row>
    <row r="163" spans="3:7" ht="15.75" customHeight="1">
      <c r="C163" s="26"/>
      <c r="D163" s="103"/>
      <c r="E163" s="103"/>
      <c r="F163" s="27"/>
      <c r="G163" s="27"/>
    </row>
    <row r="164" spans="3:7" ht="15.75" customHeight="1">
      <c r="C164" s="26"/>
      <c r="D164" s="103"/>
      <c r="E164" s="103"/>
      <c r="F164" s="27"/>
      <c r="G164" s="27"/>
    </row>
    <row r="165" spans="3:7" ht="15.75" customHeight="1">
      <c r="C165" s="26"/>
      <c r="D165" s="103"/>
      <c r="E165" s="103"/>
      <c r="F165" s="27"/>
      <c r="G165" s="27"/>
    </row>
    <row r="166" spans="3:7" ht="15.75" customHeight="1">
      <c r="C166" s="26"/>
      <c r="D166" s="103"/>
      <c r="E166" s="103"/>
      <c r="F166" s="27"/>
      <c r="G166" s="27"/>
    </row>
    <row r="167" spans="3:7" ht="15.75" customHeight="1">
      <c r="C167" s="26"/>
      <c r="D167" s="103"/>
      <c r="E167" s="103"/>
      <c r="F167" s="27"/>
      <c r="G167" s="27"/>
    </row>
    <row r="168" spans="3:7" ht="15.75" customHeight="1">
      <c r="C168" s="26"/>
      <c r="D168" s="103"/>
      <c r="E168" s="103"/>
      <c r="F168" s="27"/>
      <c r="G168" s="27"/>
    </row>
    <row r="169" spans="3:7" ht="15" customHeight="1">
      <c r="C169" s="26"/>
      <c r="D169" s="103"/>
      <c r="E169" s="103"/>
      <c r="F169" s="27"/>
      <c r="G169" s="27"/>
    </row>
    <row r="170" spans="3:7" ht="15" customHeight="1">
      <c r="C170" s="26"/>
      <c r="D170" s="103"/>
      <c r="E170" s="103"/>
      <c r="F170" s="27"/>
      <c r="G170" s="27"/>
    </row>
    <row r="171" spans="3:7" ht="15" customHeight="1">
      <c r="C171" s="26"/>
      <c r="D171" s="103"/>
      <c r="E171" s="103"/>
      <c r="F171" s="27"/>
      <c r="G171" s="27"/>
    </row>
    <row r="172" spans="3:7" ht="15" customHeight="1">
      <c r="C172" s="26"/>
      <c r="D172" s="103"/>
      <c r="E172" s="103"/>
      <c r="F172" s="27"/>
      <c r="G172" s="27"/>
    </row>
    <row r="173" spans="3:7" ht="15" customHeight="1">
      <c r="C173" s="26"/>
      <c r="D173" s="103"/>
      <c r="E173" s="103"/>
      <c r="F173" s="27"/>
      <c r="G173" s="27"/>
    </row>
    <row r="174" spans="3:7" ht="15" customHeight="1">
      <c r="C174" s="26"/>
      <c r="D174" s="103"/>
      <c r="E174" s="103"/>
      <c r="F174" s="27"/>
      <c r="G174" s="27"/>
    </row>
    <row r="175" spans="3:7" ht="15" customHeight="1">
      <c r="C175" s="26"/>
      <c r="D175" s="103"/>
      <c r="E175" s="103"/>
      <c r="F175" s="27"/>
      <c r="G175" s="27"/>
    </row>
    <row r="176" spans="3:7" ht="15" customHeight="1">
      <c r="C176" s="26"/>
      <c r="D176" s="103"/>
      <c r="E176" s="103"/>
      <c r="F176" s="27"/>
      <c r="G176" s="27"/>
    </row>
    <row r="177" spans="3:7" ht="15" customHeight="1">
      <c r="C177" s="26"/>
      <c r="D177" s="103"/>
      <c r="E177" s="103"/>
      <c r="F177" s="27"/>
      <c r="G177" s="27"/>
    </row>
    <row r="178" spans="3:7" ht="15" customHeight="1">
      <c r="C178" s="26"/>
      <c r="D178" s="103"/>
      <c r="E178" s="103"/>
      <c r="F178" s="27"/>
      <c r="G178" s="27"/>
    </row>
    <row r="179" spans="3:7" ht="15" customHeight="1">
      <c r="C179" s="26"/>
      <c r="D179" s="103"/>
      <c r="E179" s="103"/>
      <c r="F179" s="27"/>
      <c r="G179" s="27"/>
    </row>
    <row r="180" spans="3:7" ht="15" customHeight="1">
      <c r="C180" s="26"/>
      <c r="D180" s="103"/>
      <c r="E180" s="103"/>
      <c r="F180" s="27"/>
      <c r="G180" s="27"/>
    </row>
    <row r="181" spans="3:7" ht="15" customHeight="1">
      <c r="C181" s="26"/>
      <c r="D181" s="103"/>
      <c r="E181" s="103"/>
      <c r="F181" s="27"/>
      <c r="G181" s="27"/>
    </row>
    <row r="182" spans="3:7" ht="15" customHeight="1">
      <c r="C182" s="26"/>
      <c r="D182" s="103"/>
      <c r="E182" s="103"/>
      <c r="F182" s="27"/>
      <c r="G182" s="27"/>
    </row>
    <row r="183" spans="3:7" ht="15" customHeight="1">
      <c r="C183" s="26"/>
      <c r="D183" s="103"/>
      <c r="E183" s="103"/>
      <c r="F183" s="27"/>
      <c r="G183" s="27"/>
    </row>
    <row r="184" spans="3:7" ht="15" customHeight="1">
      <c r="C184" s="26"/>
      <c r="D184" s="103"/>
      <c r="E184" s="103"/>
      <c r="F184" s="27"/>
      <c r="G184" s="27"/>
    </row>
    <row r="185" spans="3:7" ht="15" customHeight="1">
      <c r="C185" s="26"/>
      <c r="D185" s="103"/>
      <c r="E185" s="103"/>
      <c r="F185" s="27"/>
      <c r="G185" s="27"/>
    </row>
    <row r="186" spans="3:7" ht="15" customHeight="1">
      <c r="C186" s="26"/>
      <c r="D186" s="103"/>
      <c r="E186" s="103"/>
      <c r="F186" s="27"/>
      <c r="G186" s="27"/>
    </row>
    <row r="187" spans="3:7" ht="15" customHeight="1">
      <c r="C187" s="26"/>
      <c r="D187" s="103"/>
      <c r="E187" s="103"/>
      <c r="F187" s="27"/>
      <c r="G187" s="27"/>
    </row>
    <row r="188" spans="3:7" ht="15" customHeight="1">
      <c r="C188" s="26"/>
      <c r="D188" s="103"/>
      <c r="E188" s="103"/>
      <c r="F188" s="27"/>
      <c r="G188" s="27"/>
    </row>
    <row r="189" spans="3:7" ht="15" customHeight="1">
      <c r="C189" s="26"/>
      <c r="D189" s="103"/>
      <c r="E189" s="103"/>
      <c r="F189" s="27"/>
      <c r="G189" s="27"/>
    </row>
    <row r="190" spans="3:7" ht="15" customHeight="1">
      <c r="C190" s="26"/>
      <c r="D190" s="103"/>
      <c r="E190" s="103"/>
      <c r="F190" s="27"/>
      <c r="G190" s="27"/>
    </row>
    <row r="191" spans="3:7" ht="15" customHeight="1">
      <c r="C191" s="26"/>
      <c r="D191" s="103"/>
      <c r="E191" s="103"/>
      <c r="F191" s="27"/>
      <c r="G191" s="27"/>
    </row>
    <row r="192" spans="3:10" ht="15" customHeight="1">
      <c r="C192" s="26"/>
      <c r="D192" s="103"/>
      <c r="E192" s="103"/>
      <c r="F192" s="27"/>
      <c r="J192" s="165"/>
    </row>
    <row r="193" spans="3:21" ht="15" customHeight="1">
      <c r="C193" s="25"/>
      <c r="D193" s="25"/>
      <c r="E193" s="25"/>
      <c r="F193" s="2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</row>
    <row r="194" spans="10:21" ht="15" customHeight="1"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</row>
    <row r="195" spans="10:21" ht="15" customHeight="1"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</row>
    <row r="196" spans="10:21" ht="15" customHeight="1">
      <c r="J196" s="165"/>
      <c r="K196" s="165"/>
      <c r="L196" s="154"/>
      <c r="M196" s="154"/>
      <c r="N196" s="154"/>
      <c r="O196" s="165"/>
      <c r="P196" s="165"/>
      <c r="Q196" s="165"/>
      <c r="R196" s="165"/>
      <c r="S196" s="165"/>
      <c r="T196" s="165"/>
      <c r="U196" s="165"/>
    </row>
    <row r="197" spans="10:21" ht="15" customHeight="1">
      <c r="J197" s="165"/>
      <c r="K197" s="165"/>
      <c r="L197" s="154"/>
      <c r="M197" s="154"/>
      <c r="N197" s="154"/>
      <c r="O197" s="164"/>
      <c r="P197" s="164"/>
      <c r="Q197" s="164"/>
      <c r="R197" s="165"/>
      <c r="S197" s="165"/>
      <c r="T197" s="165"/>
      <c r="U197" s="165"/>
    </row>
    <row r="198" spans="10:21" ht="15" customHeight="1">
      <c r="J198" s="165"/>
      <c r="K198" s="165"/>
      <c r="L198" s="113"/>
      <c r="M198" s="113"/>
      <c r="N198" s="113"/>
      <c r="O198" s="113"/>
      <c r="P198" s="113"/>
      <c r="Q198" s="113"/>
      <c r="R198" s="113"/>
      <c r="S198" s="165"/>
      <c r="T198" s="165"/>
      <c r="U198" s="165"/>
    </row>
    <row r="199" spans="10:21" ht="15" customHeight="1">
      <c r="J199" s="165"/>
      <c r="K199" s="165"/>
      <c r="L199" s="113"/>
      <c r="M199" s="196" t="s">
        <v>90</v>
      </c>
      <c r="N199" s="113"/>
      <c r="O199" s="197"/>
      <c r="P199" s="194">
        <v>0.074658561582035</v>
      </c>
      <c r="Q199" s="198"/>
      <c r="R199" s="113"/>
      <c r="S199" s="165"/>
      <c r="T199" s="165"/>
      <c r="U199" s="165"/>
    </row>
    <row r="200" spans="10:21" ht="15" customHeight="1">
      <c r="J200" s="165"/>
      <c r="K200" s="165"/>
      <c r="L200" s="113"/>
      <c r="M200" s="199"/>
      <c r="N200" s="113"/>
      <c r="O200" s="197"/>
      <c r="P200" s="194">
        <f>100%-P199</f>
        <v>0.925341438417965</v>
      </c>
      <c r="Q200" s="195"/>
      <c r="R200" s="113"/>
      <c r="S200" s="165"/>
      <c r="T200" s="165"/>
      <c r="U200" s="165"/>
    </row>
    <row r="201" spans="10:21" ht="15" customHeight="1">
      <c r="J201" s="165"/>
      <c r="K201" s="165"/>
      <c r="L201" s="113"/>
      <c r="M201" s="199"/>
      <c r="N201" s="113"/>
      <c r="O201" s="200"/>
      <c r="P201" s="113"/>
      <c r="Q201" s="113"/>
      <c r="R201" s="113"/>
      <c r="S201" s="165"/>
      <c r="T201" s="165"/>
      <c r="U201" s="165"/>
    </row>
    <row r="202" spans="10:21" ht="15" customHeight="1">
      <c r="J202" s="165"/>
      <c r="K202" s="165"/>
      <c r="L202" s="164"/>
      <c r="M202" s="164"/>
      <c r="N202" s="164"/>
      <c r="O202" s="164"/>
      <c r="P202" s="164"/>
      <c r="Q202" s="164"/>
      <c r="R202" s="165"/>
      <c r="S202" s="165"/>
      <c r="T202" s="165"/>
      <c r="U202" s="165"/>
    </row>
    <row r="203" spans="10:21" ht="15" customHeight="1">
      <c r="J203" s="165"/>
      <c r="K203" s="165"/>
      <c r="L203" s="164"/>
      <c r="M203" s="164"/>
      <c r="N203" s="164"/>
      <c r="O203" s="164"/>
      <c r="P203" s="180"/>
      <c r="Q203" s="164"/>
      <c r="R203" s="165"/>
      <c r="S203" s="165"/>
      <c r="T203" s="165"/>
      <c r="U203" s="165"/>
    </row>
    <row r="204" spans="10:21" ht="15" customHeight="1"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</row>
    <row r="205" spans="10:21" ht="15" customHeight="1"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</row>
    <row r="206" spans="10:21" ht="15" customHeight="1"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</row>
    <row r="207" spans="10:21" ht="15" customHeight="1"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</row>
    <row r="208" spans="10:21" ht="15" customHeight="1"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</row>
    <row r="209" spans="10:21" ht="15" customHeight="1"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</row>
    <row r="210" spans="11:21" ht="15" customHeight="1"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</row>
  </sheetData>
  <sheetProtection/>
  <mergeCells count="4">
    <mergeCell ref="B1:C4"/>
    <mergeCell ref="B5:F7"/>
    <mergeCell ref="H5:J7"/>
    <mergeCell ref="L9:P10"/>
  </mergeCells>
  <conditionalFormatting sqref="G9:G68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E67" formulaRange="1"/>
  </ignoredErrors>
  <drawing r:id="rId3"/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R18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4.7109375" style="30" customWidth="1"/>
    <col min="12" max="12" width="24.00390625" style="30" customWidth="1"/>
    <col min="13" max="13" width="2.421875" style="30" customWidth="1"/>
    <col min="14" max="15" width="9.140625" style="30" customWidth="1"/>
    <col min="16" max="16" width="8.00390625" style="30" customWidth="1"/>
    <col min="17" max="16384" width="9.140625" style="30" customWidth="1"/>
  </cols>
  <sheetData>
    <row r="1" spans="2:15" ht="15.75" customHeight="1">
      <c r="B1" s="542" t="s">
        <v>36</v>
      </c>
      <c r="C1" s="542"/>
      <c r="L1" s="31"/>
      <c r="M1" s="31"/>
      <c r="N1" s="31"/>
      <c r="O1" s="31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10" ht="15.75" customHeight="1">
      <c r="B5" s="574" t="s">
        <v>95</v>
      </c>
      <c r="C5" s="575"/>
      <c r="D5" s="575"/>
      <c r="E5" s="575"/>
      <c r="F5" s="576"/>
      <c r="G5" s="33"/>
      <c r="H5" s="574" t="s">
        <v>104</v>
      </c>
      <c r="I5" s="575"/>
      <c r="J5" s="576"/>
    </row>
    <row r="6" spans="2:10" ht="15.75" customHeight="1">
      <c r="B6" s="577"/>
      <c r="C6" s="578"/>
      <c r="D6" s="578"/>
      <c r="E6" s="578"/>
      <c r="F6" s="579"/>
      <c r="G6" s="33"/>
      <c r="H6" s="577"/>
      <c r="I6" s="578"/>
      <c r="J6" s="579"/>
    </row>
    <row r="7" spans="2:10" ht="15.75" customHeight="1" thickBot="1">
      <c r="B7" s="580"/>
      <c r="C7" s="581"/>
      <c r="D7" s="581"/>
      <c r="E7" s="581"/>
      <c r="F7" s="582"/>
      <c r="G7" s="33"/>
      <c r="H7" s="580"/>
      <c r="I7" s="581"/>
      <c r="J7" s="582"/>
    </row>
    <row r="8" spans="2:16" ht="15.75" customHeight="1" thickBot="1">
      <c r="B8" s="446" t="s">
        <v>16</v>
      </c>
      <c r="C8" s="444" t="s">
        <v>43</v>
      </c>
      <c r="D8" s="447" t="s">
        <v>103</v>
      </c>
      <c r="E8" s="457" t="s">
        <v>102</v>
      </c>
      <c r="F8" s="458" t="s">
        <v>17</v>
      </c>
      <c r="G8" s="148"/>
      <c r="H8" s="446" t="s">
        <v>16</v>
      </c>
      <c r="I8" s="444" t="s">
        <v>43</v>
      </c>
      <c r="J8" s="445" t="s">
        <v>17</v>
      </c>
      <c r="K8" s="23"/>
      <c r="L8" s="23"/>
      <c r="M8" s="23"/>
      <c r="N8" s="23"/>
      <c r="O8" s="23"/>
      <c r="P8" s="23"/>
    </row>
    <row r="9" spans="2:16" ht="15.75" customHeight="1">
      <c r="B9" s="185">
        <v>1</v>
      </c>
      <c r="C9" s="375" t="s">
        <v>173</v>
      </c>
      <c r="D9" s="365">
        <v>18.973995915</v>
      </c>
      <c r="E9" s="366">
        <v>15.376294455</v>
      </c>
      <c r="F9" s="360">
        <f aca="true" t="shared" si="0" ref="F9:F65">D9/E9-100%</f>
        <v>0.2339771438774778</v>
      </c>
      <c r="G9" s="258">
        <f>IF(D9&gt;E9,1,0)</f>
        <v>1</v>
      </c>
      <c r="H9" s="155">
        <v>1</v>
      </c>
      <c r="I9" s="364" t="s">
        <v>173</v>
      </c>
      <c r="J9" s="459">
        <v>0.727207339866434</v>
      </c>
      <c r="K9" s="23"/>
      <c r="L9" s="583" t="s">
        <v>148</v>
      </c>
      <c r="M9" s="584"/>
      <c r="N9" s="584"/>
      <c r="O9" s="584"/>
      <c r="P9" s="585"/>
    </row>
    <row r="10" spans="2:16" ht="15.75" customHeight="1" thickBot="1">
      <c r="B10" s="209">
        <v>2</v>
      </c>
      <c r="C10" s="367" t="s">
        <v>173</v>
      </c>
      <c r="D10" s="368">
        <v>11.71</v>
      </c>
      <c r="E10" s="369">
        <v>9.9</v>
      </c>
      <c r="F10" s="362">
        <f t="shared" si="0"/>
        <v>0.18282828282828278</v>
      </c>
      <c r="G10" s="258">
        <f aca="true" t="shared" si="1" ref="G10:G66">IF(D10&gt;E10,1,0)</f>
        <v>1</v>
      </c>
      <c r="H10" s="156">
        <v>2</v>
      </c>
      <c r="I10" s="367" t="s">
        <v>173</v>
      </c>
      <c r="J10" s="460">
        <v>0.515432098765432</v>
      </c>
      <c r="K10" s="23"/>
      <c r="L10" s="586"/>
      <c r="M10" s="587"/>
      <c r="N10" s="587"/>
      <c r="O10" s="587"/>
      <c r="P10" s="588"/>
    </row>
    <row r="11" spans="2:16" ht="15.75" customHeight="1">
      <c r="B11" s="209">
        <v>3</v>
      </c>
      <c r="C11" s="367" t="s">
        <v>173</v>
      </c>
      <c r="D11" s="368">
        <v>8.176234841567796</v>
      </c>
      <c r="E11" s="369">
        <v>6.358</v>
      </c>
      <c r="F11" s="362">
        <f t="shared" si="0"/>
        <v>0.28597591091031704</v>
      </c>
      <c r="G11" s="258">
        <f t="shared" si="1"/>
        <v>1</v>
      </c>
      <c r="H11" s="156">
        <v>3</v>
      </c>
      <c r="I11" s="374" t="s">
        <v>173</v>
      </c>
      <c r="J11" s="460">
        <v>0.5085176655298929</v>
      </c>
      <c r="K11" s="23"/>
      <c r="L11" s="23"/>
      <c r="M11" s="23"/>
      <c r="N11" s="93"/>
      <c r="O11" s="93"/>
      <c r="P11" s="56"/>
    </row>
    <row r="12" spans="2:16" ht="15.75" customHeight="1">
      <c r="B12" s="209">
        <v>4</v>
      </c>
      <c r="C12" s="367" t="s">
        <v>173</v>
      </c>
      <c r="D12" s="368">
        <v>7.91</v>
      </c>
      <c r="E12" s="369">
        <v>7.05</v>
      </c>
      <c r="F12" s="362">
        <f t="shared" si="0"/>
        <v>0.12198581560283683</v>
      </c>
      <c r="G12" s="258">
        <f t="shared" si="1"/>
        <v>1</v>
      </c>
      <c r="H12" s="156">
        <v>4</v>
      </c>
      <c r="I12" s="367" t="s">
        <v>173</v>
      </c>
      <c r="J12" s="460">
        <v>0.4509803921568627</v>
      </c>
      <c r="K12" s="23"/>
      <c r="L12" s="36"/>
      <c r="M12" s="23"/>
      <c r="N12" s="93"/>
      <c r="O12" s="93"/>
      <c r="P12" s="56"/>
    </row>
    <row r="13" spans="2:16" ht="15.75" customHeight="1">
      <c r="B13" s="209">
        <v>5</v>
      </c>
      <c r="C13" s="367" t="s">
        <v>173</v>
      </c>
      <c r="D13" s="368">
        <v>7.49</v>
      </c>
      <c r="E13" s="369">
        <v>6.29</v>
      </c>
      <c r="F13" s="362">
        <f t="shared" si="0"/>
        <v>0.19077901430842603</v>
      </c>
      <c r="G13" s="258">
        <f t="shared" si="1"/>
        <v>1</v>
      </c>
      <c r="H13" s="156">
        <v>5</v>
      </c>
      <c r="I13" s="367" t="s">
        <v>173</v>
      </c>
      <c r="J13" s="460">
        <v>0.43621492292089514</v>
      </c>
      <c r="K13" s="23"/>
      <c r="L13" s="37"/>
      <c r="M13" s="23"/>
      <c r="N13" s="93"/>
      <c r="O13" s="93"/>
      <c r="P13" s="56"/>
    </row>
    <row r="14" spans="2:16" ht="15.75" customHeight="1">
      <c r="B14" s="209">
        <v>6</v>
      </c>
      <c r="C14" s="367" t="s">
        <v>173</v>
      </c>
      <c r="D14" s="368">
        <v>6.495808025</v>
      </c>
      <c r="E14" s="369">
        <v>7.134381262</v>
      </c>
      <c r="F14" s="362">
        <f t="shared" si="0"/>
        <v>-0.08950646363704251</v>
      </c>
      <c r="G14" s="258">
        <f t="shared" si="1"/>
        <v>0</v>
      </c>
      <c r="H14" s="156">
        <v>6</v>
      </c>
      <c r="I14" s="367" t="s">
        <v>173</v>
      </c>
      <c r="J14" s="460">
        <v>0.3333333333333335</v>
      </c>
      <c r="K14" s="23"/>
      <c r="L14" s="23"/>
      <c r="M14" s="23"/>
      <c r="N14" s="93"/>
      <c r="O14" s="93"/>
      <c r="P14" s="56"/>
    </row>
    <row r="15" spans="2:16" ht="15.75" customHeight="1">
      <c r="B15" s="209">
        <v>7</v>
      </c>
      <c r="C15" s="367" t="s">
        <v>173</v>
      </c>
      <c r="D15" s="368">
        <v>5.34</v>
      </c>
      <c r="E15" s="369">
        <v>4.49</v>
      </c>
      <c r="F15" s="362">
        <f t="shared" si="0"/>
        <v>0.18930957683741645</v>
      </c>
      <c r="G15" s="258">
        <f t="shared" si="1"/>
        <v>1</v>
      </c>
      <c r="H15" s="156">
        <v>7</v>
      </c>
      <c r="I15" s="367" t="s">
        <v>173</v>
      </c>
      <c r="J15" s="460">
        <v>0.33333333333333326</v>
      </c>
      <c r="K15" s="23"/>
      <c r="L15" s="36"/>
      <c r="M15" s="23"/>
      <c r="N15" s="93"/>
      <c r="O15" s="93"/>
      <c r="P15" s="56"/>
    </row>
    <row r="16" spans="2:16" ht="15.75" customHeight="1">
      <c r="B16" s="209">
        <v>8</v>
      </c>
      <c r="C16" s="367" t="s">
        <v>173</v>
      </c>
      <c r="D16" s="368">
        <v>4.91</v>
      </c>
      <c r="E16" s="369">
        <v>3.24</v>
      </c>
      <c r="F16" s="362">
        <f t="shared" si="0"/>
        <v>0.515432098765432</v>
      </c>
      <c r="G16" s="258">
        <f t="shared" si="1"/>
        <v>1</v>
      </c>
      <c r="H16" s="156">
        <v>8</v>
      </c>
      <c r="I16" s="367" t="s">
        <v>173</v>
      </c>
      <c r="J16" s="460">
        <v>0.28597591091031704</v>
      </c>
      <c r="K16" s="23"/>
      <c r="L16" s="37"/>
      <c r="M16" s="23"/>
      <c r="N16" s="93"/>
      <c r="O16" s="93"/>
      <c r="P16" s="56"/>
    </row>
    <row r="17" spans="2:16" ht="15.75" customHeight="1">
      <c r="B17" s="209">
        <v>9</v>
      </c>
      <c r="C17" s="367" t="s">
        <v>173</v>
      </c>
      <c r="D17" s="368">
        <v>4.481123772</v>
      </c>
      <c r="E17" s="369">
        <v>4.30050266</v>
      </c>
      <c r="F17" s="362">
        <f t="shared" si="0"/>
        <v>0.04200000006510862</v>
      </c>
      <c r="G17" s="258">
        <f t="shared" si="1"/>
        <v>1</v>
      </c>
      <c r="H17" s="156">
        <v>9</v>
      </c>
      <c r="I17" s="367" t="s">
        <v>173</v>
      </c>
      <c r="J17" s="460">
        <v>0.2843137254901962</v>
      </c>
      <c r="K17" s="23"/>
      <c r="L17" s="23"/>
      <c r="M17" s="23"/>
      <c r="N17" s="93"/>
      <c r="O17" s="93"/>
      <c r="P17" s="56"/>
    </row>
    <row r="18" spans="2:16" ht="15.75" customHeight="1">
      <c r="B18" s="209">
        <v>10</v>
      </c>
      <c r="C18" s="376" t="s">
        <v>173</v>
      </c>
      <c r="D18" s="368">
        <v>2.8095903113825464</v>
      </c>
      <c r="E18" s="369">
        <v>2.496934983779662</v>
      </c>
      <c r="F18" s="362">
        <f t="shared" si="0"/>
        <v>0.1252156462358549</v>
      </c>
      <c r="G18" s="258">
        <f t="shared" si="1"/>
        <v>1</v>
      </c>
      <c r="H18" s="156">
        <v>10</v>
      </c>
      <c r="I18" s="367" t="s">
        <v>173</v>
      </c>
      <c r="J18" s="460">
        <v>0.2714776632302407</v>
      </c>
      <c r="K18" s="23"/>
      <c r="L18" s="36"/>
      <c r="M18" s="23"/>
      <c r="N18" s="93"/>
      <c r="O18" s="93"/>
      <c r="P18" s="56"/>
    </row>
    <row r="19" spans="2:16" ht="15.75" customHeight="1">
      <c r="B19" s="209">
        <v>11</v>
      </c>
      <c r="C19" s="367" t="s">
        <v>173</v>
      </c>
      <c r="D19" s="368">
        <v>2.71</v>
      </c>
      <c r="E19" s="369">
        <v>2.53</v>
      </c>
      <c r="F19" s="362">
        <f t="shared" si="0"/>
        <v>0.07114624505928857</v>
      </c>
      <c r="G19" s="258">
        <f t="shared" si="1"/>
        <v>1</v>
      </c>
      <c r="H19" s="156">
        <v>11</v>
      </c>
      <c r="I19" s="367" t="s">
        <v>173</v>
      </c>
      <c r="J19" s="460">
        <v>0.23555555555555574</v>
      </c>
      <c r="K19" s="23"/>
      <c r="L19" s="37"/>
      <c r="M19" s="23"/>
      <c r="N19" s="93"/>
      <c r="O19" s="93"/>
      <c r="P19" s="56"/>
    </row>
    <row r="20" spans="2:16" ht="15.75" customHeight="1">
      <c r="B20" s="209">
        <v>12</v>
      </c>
      <c r="C20" s="367" t="s">
        <v>173</v>
      </c>
      <c r="D20" s="368">
        <v>2.49</v>
      </c>
      <c r="E20" s="369">
        <v>2.09</v>
      </c>
      <c r="F20" s="362">
        <f t="shared" si="0"/>
        <v>0.19138755980861255</v>
      </c>
      <c r="G20" s="258">
        <f t="shared" si="1"/>
        <v>1</v>
      </c>
      <c r="H20" s="156">
        <v>12</v>
      </c>
      <c r="I20" s="367" t="s">
        <v>173</v>
      </c>
      <c r="J20" s="460">
        <v>0.23536585365853635</v>
      </c>
      <c r="K20" s="23"/>
      <c r="L20" s="23"/>
      <c r="M20" s="23"/>
      <c r="N20" s="93"/>
      <c r="O20" s="93"/>
      <c r="P20" s="56"/>
    </row>
    <row r="21" spans="2:16" ht="15.75" customHeight="1">
      <c r="B21" s="209">
        <v>13</v>
      </c>
      <c r="C21" s="374" t="s">
        <v>173</v>
      </c>
      <c r="D21" s="368">
        <v>2.41</v>
      </c>
      <c r="E21" s="369">
        <v>2.105</v>
      </c>
      <c r="F21" s="362">
        <f t="shared" si="0"/>
        <v>0.1448931116389549</v>
      </c>
      <c r="G21" s="258">
        <f t="shared" si="1"/>
        <v>1</v>
      </c>
      <c r="H21" s="156">
        <v>13</v>
      </c>
      <c r="I21" s="376" t="s">
        <v>173</v>
      </c>
      <c r="J21" s="460">
        <v>0.2339771438774778</v>
      </c>
      <c r="K21" s="23"/>
      <c r="L21" s="36"/>
      <c r="M21" s="23"/>
      <c r="N21" s="93"/>
      <c r="O21" s="93"/>
      <c r="P21" s="56"/>
    </row>
    <row r="22" spans="2:16" ht="15.75" customHeight="1">
      <c r="B22" s="209">
        <v>14</v>
      </c>
      <c r="C22" s="367" t="s">
        <v>173</v>
      </c>
      <c r="D22" s="368">
        <v>2.3618968229405084</v>
      </c>
      <c r="E22" s="369">
        <v>3.3000000000000003</v>
      </c>
      <c r="F22" s="362">
        <f t="shared" si="0"/>
        <v>-0.2842736900180278</v>
      </c>
      <c r="G22" s="258">
        <f t="shared" si="1"/>
        <v>0</v>
      </c>
      <c r="H22" s="156">
        <v>14</v>
      </c>
      <c r="I22" s="367" t="s">
        <v>173</v>
      </c>
      <c r="J22" s="460">
        <v>0.21579894227493757</v>
      </c>
      <c r="K22" s="23"/>
      <c r="L22" s="37"/>
      <c r="M22" s="23"/>
      <c r="N22" s="93"/>
      <c r="O22" s="93"/>
      <c r="P22" s="23"/>
    </row>
    <row r="23" spans="2:16" ht="15.75" customHeight="1" thickBot="1">
      <c r="B23" s="209">
        <v>15</v>
      </c>
      <c r="C23" s="367" t="s">
        <v>173</v>
      </c>
      <c r="D23" s="368">
        <v>2.13</v>
      </c>
      <c r="E23" s="369">
        <v>2.26</v>
      </c>
      <c r="F23" s="362">
        <f t="shared" si="0"/>
        <v>-0.05752212389380529</v>
      </c>
      <c r="G23" s="258">
        <f t="shared" si="1"/>
        <v>0</v>
      </c>
      <c r="H23" s="156">
        <v>15</v>
      </c>
      <c r="I23" s="367" t="s">
        <v>173</v>
      </c>
      <c r="J23" s="460">
        <v>0.21501428578908421</v>
      </c>
      <c r="K23" s="23"/>
      <c r="L23" s="23"/>
      <c r="M23" s="23"/>
      <c r="N23" s="23"/>
      <c r="O23" s="23"/>
      <c r="P23" s="23"/>
    </row>
    <row r="24" spans="2:16" ht="15.75" customHeight="1">
      <c r="B24" s="209">
        <v>16</v>
      </c>
      <c r="C24" s="367" t="s">
        <v>173</v>
      </c>
      <c r="D24" s="368">
        <v>2.06505289309471</v>
      </c>
      <c r="E24" s="369">
        <v>1.8800000000000001</v>
      </c>
      <c r="F24" s="362">
        <f t="shared" si="0"/>
        <v>0.0984323899439945</v>
      </c>
      <c r="G24" s="258">
        <f t="shared" si="1"/>
        <v>1</v>
      </c>
      <c r="H24" s="156">
        <v>16</v>
      </c>
      <c r="I24" s="367" t="s">
        <v>173</v>
      </c>
      <c r="J24" s="460">
        <v>0.2093023255813955</v>
      </c>
      <c r="K24" s="23"/>
      <c r="L24" s="583" t="s">
        <v>100</v>
      </c>
      <c r="M24" s="584"/>
      <c r="N24" s="584"/>
      <c r="O24" s="584"/>
      <c r="P24" s="585"/>
    </row>
    <row r="25" spans="2:16" ht="15.75" customHeight="1" thickBot="1">
      <c r="B25" s="209">
        <v>17</v>
      </c>
      <c r="C25" s="367" t="s">
        <v>173</v>
      </c>
      <c r="D25" s="368">
        <v>2.0411566392929537</v>
      </c>
      <c r="E25" s="369">
        <v>1.839694288862375</v>
      </c>
      <c r="F25" s="362">
        <f t="shared" si="0"/>
        <v>0.10950860240760885</v>
      </c>
      <c r="G25" s="258">
        <f t="shared" si="1"/>
        <v>1</v>
      </c>
      <c r="H25" s="156">
        <v>17</v>
      </c>
      <c r="I25" s="367" t="s">
        <v>173</v>
      </c>
      <c r="J25" s="460">
        <v>0.19138755980861255</v>
      </c>
      <c r="K25" s="23"/>
      <c r="L25" s="586"/>
      <c r="M25" s="587"/>
      <c r="N25" s="587"/>
      <c r="O25" s="587"/>
      <c r="P25" s="588"/>
    </row>
    <row r="26" spans="2:16" ht="15.75" customHeight="1">
      <c r="B26" s="209">
        <v>18</v>
      </c>
      <c r="C26" s="376" t="s">
        <v>173</v>
      </c>
      <c r="D26" s="368">
        <v>1.9699999999999998</v>
      </c>
      <c r="E26" s="369">
        <v>1.9300000000000002</v>
      </c>
      <c r="F26" s="362">
        <f t="shared" si="0"/>
        <v>0.02072538860103612</v>
      </c>
      <c r="G26" s="258">
        <f t="shared" si="1"/>
        <v>1</v>
      </c>
      <c r="H26" s="156">
        <v>18</v>
      </c>
      <c r="I26" s="367" t="s">
        <v>173</v>
      </c>
      <c r="J26" s="460">
        <v>0.19077901430842603</v>
      </c>
      <c r="K26" s="23"/>
      <c r="L26" s="45"/>
      <c r="M26" s="86"/>
      <c r="N26" s="87"/>
      <c r="O26" s="87"/>
      <c r="P26" s="86"/>
    </row>
    <row r="27" spans="2:17" ht="15.75" customHeight="1">
      <c r="B27" s="209">
        <v>19</v>
      </c>
      <c r="C27" s="367" t="s">
        <v>173</v>
      </c>
      <c r="D27" s="368">
        <v>1.92</v>
      </c>
      <c r="E27" s="369">
        <v>1.62</v>
      </c>
      <c r="F27" s="362">
        <f t="shared" si="0"/>
        <v>0.18518518518518512</v>
      </c>
      <c r="G27" s="258">
        <f t="shared" si="1"/>
        <v>1</v>
      </c>
      <c r="H27" s="156">
        <v>19</v>
      </c>
      <c r="I27" s="367" t="s">
        <v>173</v>
      </c>
      <c r="J27" s="460">
        <v>0.18930957683741645</v>
      </c>
      <c r="K27" s="23"/>
      <c r="L27" s="45"/>
      <c r="M27" s="86"/>
      <c r="N27" s="87"/>
      <c r="O27" s="87"/>
      <c r="P27" s="86"/>
      <c r="Q27" s="67"/>
    </row>
    <row r="28" spans="2:17" ht="15.75" customHeight="1">
      <c r="B28" s="209">
        <v>20</v>
      </c>
      <c r="C28" s="367" t="s">
        <v>173</v>
      </c>
      <c r="D28" s="368">
        <v>1.77</v>
      </c>
      <c r="E28" s="369">
        <v>1.65</v>
      </c>
      <c r="F28" s="362">
        <f t="shared" si="0"/>
        <v>0.07272727272727275</v>
      </c>
      <c r="G28" s="258">
        <f t="shared" si="1"/>
        <v>1</v>
      </c>
      <c r="H28" s="156">
        <v>20</v>
      </c>
      <c r="I28" s="367" t="s">
        <v>173</v>
      </c>
      <c r="J28" s="460">
        <v>0.18518518518518512</v>
      </c>
      <c r="K28" s="23"/>
      <c r="L28" s="45"/>
      <c r="M28" s="88"/>
      <c r="N28" s="148"/>
      <c r="O28" s="148"/>
      <c r="P28" s="86"/>
      <c r="Q28" s="90"/>
    </row>
    <row r="29" spans="2:17" ht="15.75" customHeight="1">
      <c r="B29" s="209">
        <v>21</v>
      </c>
      <c r="C29" s="367" t="s">
        <v>173</v>
      </c>
      <c r="D29" s="368">
        <v>1.71</v>
      </c>
      <c r="E29" s="369">
        <v>1.48</v>
      </c>
      <c r="F29" s="362">
        <f t="shared" si="0"/>
        <v>0.15540540540540548</v>
      </c>
      <c r="G29" s="258">
        <f t="shared" si="1"/>
        <v>1</v>
      </c>
      <c r="H29" s="156">
        <v>21</v>
      </c>
      <c r="I29" s="367" t="s">
        <v>173</v>
      </c>
      <c r="J29" s="460">
        <v>0.18282828282828278</v>
      </c>
      <c r="K29" s="23"/>
      <c r="L29" s="45"/>
      <c r="M29" s="86"/>
      <c r="N29" s="148"/>
      <c r="O29" s="148"/>
      <c r="P29" s="86"/>
      <c r="Q29" s="90"/>
    </row>
    <row r="30" spans="2:17" ht="15.75" customHeight="1">
      <c r="B30" s="209">
        <v>22</v>
      </c>
      <c r="C30" s="374" t="s">
        <v>173</v>
      </c>
      <c r="D30" s="368">
        <v>1.70669673265</v>
      </c>
      <c r="E30" s="369">
        <v>1.13137338173</v>
      </c>
      <c r="F30" s="362">
        <f t="shared" si="0"/>
        <v>0.5085176655298929</v>
      </c>
      <c r="G30" s="258">
        <f t="shared" si="1"/>
        <v>1</v>
      </c>
      <c r="H30" s="156">
        <v>22</v>
      </c>
      <c r="I30" s="367" t="s">
        <v>173</v>
      </c>
      <c r="J30" s="460">
        <v>0.17599999999999993</v>
      </c>
      <c r="K30" s="23"/>
      <c r="L30" s="45"/>
      <c r="M30" s="86"/>
      <c r="N30" s="94"/>
      <c r="O30" s="89"/>
      <c r="P30" s="86"/>
      <c r="Q30" s="90"/>
    </row>
    <row r="31" spans="2:17" ht="15.75" customHeight="1">
      <c r="B31" s="209">
        <v>23</v>
      </c>
      <c r="C31" s="367" t="s">
        <v>173</v>
      </c>
      <c r="D31" s="368">
        <v>1.685655895</v>
      </c>
      <c r="E31" s="369">
        <v>1.622852651</v>
      </c>
      <c r="F31" s="362">
        <f t="shared" si="0"/>
        <v>0.03869928915684406</v>
      </c>
      <c r="G31" s="258">
        <f t="shared" si="1"/>
        <v>1</v>
      </c>
      <c r="H31" s="156">
        <v>23</v>
      </c>
      <c r="I31" s="367" t="s">
        <v>173</v>
      </c>
      <c r="J31" s="460">
        <v>0.16827141185185202</v>
      </c>
      <c r="K31" s="23"/>
      <c r="L31" s="20"/>
      <c r="M31" s="20"/>
      <c r="N31" s="34"/>
      <c r="O31" s="41"/>
      <c r="P31" s="20"/>
      <c r="Q31" s="90"/>
    </row>
    <row r="32" spans="2:17" ht="15.75" customHeight="1">
      <c r="B32" s="209">
        <v>24</v>
      </c>
      <c r="C32" s="367" t="s">
        <v>173</v>
      </c>
      <c r="D32" s="368">
        <v>1.589</v>
      </c>
      <c r="E32" s="369">
        <v>1.7479999999999998</v>
      </c>
      <c r="F32" s="362">
        <f t="shared" si="0"/>
        <v>-0.09096109839816924</v>
      </c>
      <c r="G32" s="258">
        <f t="shared" si="1"/>
        <v>0</v>
      </c>
      <c r="H32" s="156">
        <v>24</v>
      </c>
      <c r="I32" s="367" t="s">
        <v>173</v>
      </c>
      <c r="J32" s="460">
        <v>0.15540540540540548</v>
      </c>
      <c r="K32" s="23"/>
      <c r="L32" s="20"/>
      <c r="M32" s="20"/>
      <c r="N32" s="34"/>
      <c r="O32" s="41"/>
      <c r="P32" s="20"/>
      <c r="Q32" s="90"/>
    </row>
    <row r="33" spans="2:16" ht="15.75" customHeight="1">
      <c r="B33" s="209">
        <v>25</v>
      </c>
      <c r="C33" s="367" t="s">
        <v>173</v>
      </c>
      <c r="D33" s="368">
        <v>1.5711683085272692</v>
      </c>
      <c r="E33" s="369">
        <v>1.5939431342369685</v>
      </c>
      <c r="F33" s="362">
        <f t="shared" si="0"/>
        <v>-0.014288355224543081</v>
      </c>
      <c r="G33" s="258">
        <f t="shared" si="1"/>
        <v>0</v>
      </c>
      <c r="H33" s="156">
        <v>25</v>
      </c>
      <c r="I33" s="374" t="s">
        <v>173</v>
      </c>
      <c r="J33" s="460">
        <v>0.1448931116389549</v>
      </c>
      <c r="K33" s="23"/>
      <c r="L33" s="20"/>
      <c r="M33" s="20"/>
      <c r="N33" s="34"/>
      <c r="O33" s="41"/>
      <c r="P33" s="20"/>
    </row>
    <row r="34" spans="2:16" ht="15.75" customHeight="1">
      <c r="B34" s="209">
        <v>26</v>
      </c>
      <c r="C34" s="367" t="s">
        <v>173</v>
      </c>
      <c r="D34" s="368">
        <v>1.5324118899864407</v>
      </c>
      <c r="E34" s="369">
        <v>1.7256053415300001</v>
      </c>
      <c r="F34" s="362">
        <f t="shared" si="0"/>
        <v>-0.11195691557854437</v>
      </c>
      <c r="G34" s="258">
        <f t="shared" si="1"/>
        <v>0</v>
      </c>
      <c r="H34" s="156">
        <v>26</v>
      </c>
      <c r="I34" s="377" t="s">
        <v>173</v>
      </c>
      <c r="J34" s="460">
        <v>0.1430260047281322</v>
      </c>
      <c r="K34" s="23"/>
      <c r="L34" s="20"/>
      <c r="M34" s="20"/>
      <c r="N34" s="34"/>
      <c r="O34" s="41"/>
      <c r="P34" s="20"/>
    </row>
    <row r="35" spans="2:16" ht="15.75" customHeight="1">
      <c r="B35" s="209">
        <v>27</v>
      </c>
      <c r="C35" s="367" t="s">
        <v>173</v>
      </c>
      <c r="D35" s="368">
        <v>1.47</v>
      </c>
      <c r="E35" s="369">
        <v>1.25</v>
      </c>
      <c r="F35" s="362">
        <f t="shared" si="0"/>
        <v>0.17599999999999993</v>
      </c>
      <c r="G35" s="258">
        <f t="shared" si="1"/>
        <v>1</v>
      </c>
      <c r="H35" s="156">
        <v>27</v>
      </c>
      <c r="I35" s="367" t="s">
        <v>173</v>
      </c>
      <c r="J35" s="460">
        <v>0.1372334609075998</v>
      </c>
      <c r="K35" s="23"/>
      <c r="L35" s="20"/>
      <c r="M35" s="20"/>
      <c r="N35" s="34"/>
      <c r="O35" s="41"/>
      <c r="P35" s="20"/>
    </row>
    <row r="36" spans="2:16" ht="15.75" customHeight="1">
      <c r="B36" s="209">
        <v>28</v>
      </c>
      <c r="C36" s="367" t="s">
        <v>173</v>
      </c>
      <c r="D36" s="368">
        <v>1.33</v>
      </c>
      <c r="E36" s="369">
        <v>1.22</v>
      </c>
      <c r="F36" s="362">
        <f t="shared" si="0"/>
        <v>0.0901639344262295</v>
      </c>
      <c r="G36" s="258">
        <f t="shared" si="1"/>
        <v>1</v>
      </c>
      <c r="H36" s="156">
        <v>28</v>
      </c>
      <c r="I36" s="376" t="s">
        <v>173</v>
      </c>
      <c r="J36" s="460">
        <v>0.1252156462358549</v>
      </c>
      <c r="K36" s="23"/>
      <c r="L36" s="20"/>
      <c r="M36" s="20"/>
      <c r="N36" s="34"/>
      <c r="O36" s="41"/>
      <c r="P36" s="20"/>
    </row>
    <row r="37" spans="2:16" ht="15.75" customHeight="1">
      <c r="B37" s="209">
        <v>29</v>
      </c>
      <c r="C37" s="367" t="s">
        <v>173</v>
      </c>
      <c r="D37" s="368">
        <v>1.31</v>
      </c>
      <c r="E37" s="369">
        <v>1.02</v>
      </c>
      <c r="F37" s="362">
        <f t="shared" si="0"/>
        <v>0.2843137254901962</v>
      </c>
      <c r="G37" s="258">
        <f t="shared" si="1"/>
        <v>1</v>
      </c>
      <c r="H37" s="156">
        <v>29</v>
      </c>
      <c r="I37" s="310" t="s">
        <v>173</v>
      </c>
      <c r="J37" s="460">
        <v>0.12278420508420496</v>
      </c>
      <c r="K37" s="23"/>
      <c r="L37" s="20"/>
      <c r="M37" s="20"/>
      <c r="N37" s="34"/>
      <c r="O37" s="41"/>
      <c r="P37" s="20"/>
    </row>
    <row r="38" spans="2:16" ht="15.75" customHeight="1">
      <c r="B38" s="209">
        <v>30</v>
      </c>
      <c r="C38" s="295" t="s">
        <v>173</v>
      </c>
      <c r="D38" s="368">
        <v>1.26</v>
      </c>
      <c r="E38" s="369">
        <v>1.22</v>
      </c>
      <c r="F38" s="362">
        <f t="shared" si="0"/>
        <v>0.032786885245901676</v>
      </c>
      <c r="G38" s="258">
        <f t="shared" si="1"/>
        <v>1</v>
      </c>
      <c r="H38" s="156">
        <v>30</v>
      </c>
      <c r="I38" s="367" t="s">
        <v>173</v>
      </c>
      <c r="J38" s="460">
        <v>0.12198581560283683</v>
      </c>
      <c r="K38" s="23"/>
      <c r="L38" s="20"/>
      <c r="M38" s="20"/>
      <c r="N38" s="78"/>
      <c r="O38" s="79"/>
      <c r="P38" s="80"/>
    </row>
    <row r="39" spans="2:16" ht="15.75" customHeight="1">
      <c r="B39" s="209">
        <v>31</v>
      </c>
      <c r="C39" s="367" t="s">
        <v>173</v>
      </c>
      <c r="D39" s="368">
        <v>1.180659544531184</v>
      </c>
      <c r="E39" s="369">
        <v>0.9710976901509697</v>
      </c>
      <c r="F39" s="362">
        <f t="shared" si="0"/>
        <v>0.21579894227493757</v>
      </c>
      <c r="G39" s="258">
        <f t="shared" si="1"/>
        <v>1</v>
      </c>
      <c r="H39" s="156">
        <v>31</v>
      </c>
      <c r="I39" s="367" t="s">
        <v>173</v>
      </c>
      <c r="J39" s="460">
        <v>0.10950860240760885</v>
      </c>
      <c r="K39" s="23"/>
      <c r="L39" s="20"/>
      <c r="M39" s="20"/>
      <c r="N39" s="78"/>
      <c r="O39" s="79"/>
      <c r="P39" s="80"/>
    </row>
    <row r="40" spans="2:17" ht="15.75" customHeight="1">
      <c r="B40" s="209">
        <v>32</v>
      </c>
      <c r="C40" s="367" t="s">
        <v>173</v>
      </c>
      <c r="D40" s="368">
        <v>1.1456344684632351</v>
      </c>
      <c r="E40" s="369">
        <v>0.6632871699999999</v>
      </c>
      <c r="F40" s="362">
        <f t="shared" si="0"/>
        <v>0.727207339866434</v>
      </c>
      <c r="G40" s="258">
        <f t="shared" si="1"/>
        <v>1</v>
      </c>
      <c r="H40" s="156">
        <v>32</v>
      </c>
      <c r="I40" s="376" t="s">
        <v>173</v>
      </c>
      <c r="J40" s="460">
        <v>0.10000000000000009</v>
      </c>
      <c r="K40" s="23"/>
      <c r="L40" s="20"/>
      <c r="M40" s="20"/>
      <c r="N40" s="78"/>
      <c r="O40" s="79"/>
      <c r="P40" s="80"/>
      <c r="Q40" s="95"/>
    </row>
    <row r="41" spans="2:17" ht="15.75" customHeight="1">
      <c r="B41" s="209">
        <v>33</v>
      </c>
      <c r="C41" s="367" t="s">
        <v>173</v>
      </c>
      <c r="D41" s="368">
        <v>1.1302742216804664</v>
      </c>
      <c r="E41" s="369">
        <v>1.174</v>
      </c>
      <c r="F41" s="362">
        <f t="shared" si="0"/>
        <v>-0.037245126336911016</v>
      </c>
      <c r="G41" s="258">
        <f t="shared" si="1"/>
        <v>0</v>
      </c>
      <c r="H41" s="156">
        <v>33</v>
      </c>
      <c r="I41" s="367" t="s">
        <v>173</v>
      </c>
      <c r="J41" s="460">
        <v>0.0984323899439945</v>
      </c>
      <c r="K41" s="23"/>
      <c r="L41" s="20"/>
      <c r="M41" s="20"/>
      <c r="N41" s="34"/>
      <c r="O41" s="41"/>
      <c r="P41" s="20"/>
      <c r="Q41" s="95"/>
    </row>
    <row r="42" spans="2:17" ht="15.75" customHeight="1">
      <c r="B42" s="209">
        <v>34</v>
      </c>
      <c r="C42" s="367" t="s">
        <v>173</v>
      </c>
      <c r="D42" s="368">
        <v>1.013</v>
      </c>
      <c r="E42" s="369">
        <v>0.8200000000000001</v>
      </c>
      <c r="F42" s="362">
        <f t="shared" si="0"/>
        <v>0.23536585365853635</v>
      </c>
      <c r="G42" s="258">
        <f t="shared" si="1"/>
        <v>1</v>
      </c>
      <c r="H42" s="156">
        <v>34</v>
      </c>
      <c r="I42" s="367" t="s">
        <v>173</v>
      </c>
      <c r="J42" s="460">
        <v>0.09722222222222232</v>
      </c>
      <c r="K42" s="23"/>
      <c r="L42" s="20"/>
      <c r="M42" s="20"/>
      <c r="N42" s="34"/>
      <c r="O42" s="41"/>
      <c r="P42" s="20"/>
      <c r="Q42" s="95"/>
    </row>
    <row r="43" spans="2:16" ht="15.75" customHeight="1">
      <c r="B43" s="209">
        <v>35</v>
      </c>
      <c r="C43" s="367" t="s">
        <v>173</v>
      </c>
      <c r="D43" s="368">
        <v>0.978879143225098</v>
      </c>
      <c r="E43" s="369">
        <v>0.805652373535156</v>
      </c>
      <c r="F43" s="362">
        <f t="shared" si="0"/>
        <v>0.21501428578908421</v>
      </c>
      <c r="G43" s="258">
        <f t="shared" si="1"/>
        <v>1</v>
      </c>
      <c r="H43" s="156">
        <v>35</v>
      </c>
      <c r="I43" s="367" t="s">
        <v>173</v>
      </c>
      <c r="J43" s="460">
        <v>0.09302325581395343</v>
      </c>
      <c r="K43" s="23"/>
      <c r="L43" s="23"/>
      <c r="M43" s="23"/>
      <c r="N43" s="23"/>
      <c r="O43" s="23"/>
      <c r="P43" s="23"/>
    </row>
    <row r="44" spans="2:16" ht="15.75" customHeight="1">
      <c r="B44" s="209">
        <v>36</v>
      </c>
      <c r="C44" s="377" t="s">
        <v>173</v>
      </c>
      <c r="D44" s="368">
        <v>0.967</v>
      </c>
      <c r="E44" s="369">
        <v>0.8460000000000001</v>
      </c>
      <c r="F44" s="362">
        <f t="shared" si="0"/>
        <v>0.1430260047281322</v>
      </c>
      <c r="G44" s="258">
        <f t="shared" si="1"/>
        <v>1</v>
      </c>
      <c r="H44" s="156">
        <v>36</v>
      </c>
      <c r="I44" s="367" t="s">
        <v>173</v>
      </c>
      <c r="J44" s="460">
        <v>0.09175377468060386</v>
      </c>
      <c r="K44" s="23"/>
      <c r="L44" s="36"/>
      <c r="M44" s="23"/>
      <c r="N44" s="62"/>
      <c r="O44" s="23"/>
      <c r="P44" s="23"/>
    </row>
    <row r="45" spans="2:16" ht="15.75" customHeight="1">
      <c r="B45" s="209">
        <v>37</v>
      </c>
      <c r="C45" s="367" t="s">
        <v>173</v>
      </c>
      <c r="D45" s="368">
        <v>0.9663003960000001</v>
      </c>
      <c r="E45" s="369">
        <v>1.0447428890000001</v>
      </c>
      <c r="F45" s="362">
        <f t="shared" si="0"/>
        <v>-0.0750830599814688</v>
      </c>
      <c r="G45" s="258">
        <f t="shared" si="1"/>
        <v>0</v>
      </c>
      <c r="H45" s="156">
        <v>37</v>
      </c>
      <c r="I45" s="367" t="s">
        <v>173</v>
      </c>
      <c r="J45" s="460">
        <v>0.0901639344262295</v>
      </c>
      <c r="K45" s="23"/>
      <c r="L45" s="37"/>
      <c r="M45" s="23"/>
      <c r="N45" s="23"/>
      <c r="O45" s="23"/>
      <c r="P45" s="23"/>
    </row>
    <row r="46" spans="2:16" ht="15.75" customHeight="1">
      <c r="B46" s="209">
        <v>38</v>
      </c>
      <c r="C46" s="367" t="s">
        <v>173</v>
      </c>
      <c r="D46" s="368">
        <v>0.96</v>
      </c>
      <c r="E46" s="369">
        <v>0.98</v>
      </c>
      <c r="F46" s="362">
        <f t="shared" si="0"/>
        <v>-0.020408163265306145</v>
      </c>
      <c r="G46" s="258">
        <f t="shared" si="1"/>
        <v>0</v>
      </c>
      <c r="H46" s="156">
        <v>38</v>
      </c>
      <c r="I46" s="367" t="s">
        <v>173</v>
      </c>
      <c r="J46" s="460">
        <v>0.07272727272727275</v>
      </c>
      <c r="K46" s="23"/>
      <c r="L46" s="23"/>
      <c r="M46" s="23"/>
      <c r="N46" s="23"/>
      <c r="O46" s="23"/>
      <c r="P46" s="23"/>
    </row>
    <row r="47" spans="2:16" ht="15.75" customHeight="1">
      <c r="B47" s="209">
        <v>39</v>
      </c>
      <c r="C47" s="367" t="s">
        <v>173</v>
      </c>
      <c r="D47" s="368">
        <v>0.9400000000000001</v>
      </c>
      <c r="E47" s="369">
        <v>0.8610000000000001</v>
      </c>
      <c r="F47" s="362">
        <f t="shared" si="0"/>
        <v>0.09175377468060386</v>
      </c>
      <c r="G47" s="258">
        <f t="shared" si="1"/>
        <v>1</v>
      </c>
      <c r="H47" s="156">
        <v>39</v>
      </c>
      <c r="I47" s="367" t="s">
        <v>173</v>
      </c>
      <c r="J47" s="460">
        <v>0.07114624505928857</v>
      </c>
      <c r="K47" s="23"/>
      <c r="L47" s="36"/>
      <c r="M47" s="23"/>
      <c r="N47" s="62"/>
      <c r="O47" s="23"/>
      <c r="P47" s="23"/>
    </row>
    <row r="48" spans="2:16" ht="15.75" customHeight="1">
      <c r="B48" s="209">
        <v>40</v>
      </c>
      <c r="C48" s="367" t="s">
        <v>173</v>
      </c>
      <c r="D48" s="368">
        <v>0.94</v>
      </c>
      <c r="E48" s="369">
        <v>0.86</v>
      </c>
      <c r="F48" s="362">
        <f t="shared" si="0"/>
        <v>0.09302325581395343</v>
      </c>
      <c r="G48" s="258">
        <f t="shared" si="1"/>
        <v>1</v>
      </c>
      <c r="H48" s="156">
        <v>40</v>
      </c>
      <c r="I48" s="367" t="s">
        <v>173</v>
      </c>
      <c r="J48" s="460">
        <v>0.04200000006510862</v>
      </c>
      <c r="K48" s="23"/>
      <c r="L48" s="37"/>
      <c r="M48" s="23"/>
      <c r="N48" s="23"/>
      <c r="O48" s="23"/>
      <c r="P48" s="23"/>
    </row>
    <row r="49" spans="2:16" ht="15.75" customHeight="1">
      <c r="B49" s="209">
        <v>41</v>
      </c>
      <c r="C49" s="367" t="s">
        <v>173</v>
      </c>
      <c r="D49" s="368">
        <v>0.92</v>
      </c>
      <c r="E49" s="369">
        <v>0.69</v>
      </c>
      <c r="F49" s="362">
        <f t="shared" si="0"/>
        <v>0.3333333333333335</v>
      </c>
      <c r="G49" s="258">
        <f t="shared" si="1"/>
        <v>1</v>
      </c>
      <c r="H49" s="156">
        <v>41</v>
      </c>
      <c r="I49" s="367" t="s">
        <v>173</v>
      </c>
      <c r="J49" s="460">
        <v>0.03869928915684406</v>
      </c>
      <c r="K49" s="23"/>
      <c r="L49" s="23"/>
      <c r="M49" s="23"/>
      <c r="N49" s="23"/>
      <c r="O49" s="23"/>
      <c r="P49" s="23"/>
    </row>
    <row r="50" spans="2:16" ht="15.75" customHeight="1">
      <c r="B50" s="209">
        <v>42</v>
      </c>
      <c r="C50" s="367" t="s">
        <v>173</v>
      </c>
      <c r="D50" s="368">
        <v>0.888</v>
      </c>
      <c r="E50" s="369">
        <v>0.856</v>
      </c>
      <c r="F50" s="362">
        <f t="shared" si="0"/>
        <v>0.03738317757009346</v>
      </c>
      <c r="G50" s="258">
        <f t="shared" si="1"/>
        <v>1</v>
      </c>
      <c r="H50" s="156">
        <v>42</v>
      </c>
      <c r="I50" s="367" t="s">
        <v>173</v>
      </c>
      <c r="J50" s="460">
        <v>0.03738317757009346</v>
      </c>
      <c r="K50" s="23"/>
      <c r="L50" s="23"/>
      <c r="M50" s="23"/>
      <c r="N50" s="23"/>
      <c r="O50" s="23"/>
      <c r="P50" s="23"/>
    </row>
    <row r="51" spans="2:16" ht="15.75" customHeight="1">
      <c r="B51" s="209">
        <v>43</v>
      </c>
      <c r="C51" s="367" t="s">
        <v>173</v>
      </c>
      <c r="D51" s="368">
        <v>0.79</v>
      </c>
      <c r="E51" s="369">
        <v>0.72</v>
      </c>
      <c r="F51" s="362">
        <f t="shared" si="0"/>
        <v>0.09722222222222232</v>
      </c>
      <c r="G51" s="258">
        <f t="shared" si="1"/>
        <v>1</v>
      </c>
      <c r="H51" s="156">
        <v>43</v>
      </c>
      <c r="I51" s="367" t="s">
        <v>173</v>
      </c>
      <c r="J51" s="460">
        <v>0.03727718194283525</v>
      </c>
      <c r="K51" s="23"/>
      <c r="L51" s="23"/>
      <c r="M51" s="23"/>
      <c r="N51" s="23"/>
      <c r="O51" s="23"/>
      <c r="P51" s="23"/>
    </row>
    <row r="52" spans="2:16" ht="15.75" customHeight="1">
      <c r="B52" s="209">
        <v>44</v>
      </c>
      <c r="C52" s="367" t="s">
        <v>173</v>
      </c>
      <c r="D52" s="368">
        <v>0.7885832030000002</v>
      </c>
      <c r="E52" s="369">
        <v>0.675</v>
      </c>
      <c r="F52" s="362">
        <f t="shared" si="0"/>
        <v>0.16827141185185202</v>
      </c>
      <c r="G52" s="258">
        <f t="shared" si="1"/>
        <v>1</v>
      </c>
      <c r="H52" s="156">
        <v>44</v>
      </c>
      <c r="I52" s="367" t="s">
        <v>173</v>
      </c>
      <c r="J52" s="460">
        <v>0.035536957134493896</v>
      </c>
      <c r="K52" s="23"/>
      <c r="L52" s="23"/>
      <c r="M52" s="23"/>
      <c r="N52" s="23"/>
      <c r="O52" s="23"/>
      <c r="P52" s="23"/>
    </row>
    <row r="53" spans="2:16" ht="15.75" customHeight="1">
      <c r="B53" s="209">
        <v>45</v>
      </c>
      <c r="C53" s="376" t="s">
        <v>173</v>
      </c>
      <c r="D53" s="368">
        <v>0.77</v>
      </c>
      <c r="E53" s="369">
        <v>0.7</v>
      </c>
      <c r="F53" s="362">
        <f t="shared" si="0"/>
        <v>0.10000000000000009</v>
      </c>
      <c r="G53" s="258">
        <f t="shared" si="1"/>
        <v>1</v>
      </c>
      <c r="H53" s="156">
        <v>45</v>
      </c>
      <c r="I53" s="367" t="s">
        <v>173</v>
      </c>
      <c r="J53" s="460">
        <v>0.034482758620689724</v>
      </c>
      <c r="K53" s="23"/>
      <c r="L53" s="23"/>
      <c r="M53" s="23"/>
      <c r="N53" s="23"/>
      <c r="O53" s="23"/>
      <c r="P53" s="23"/>
    </row>
    <row r="54" spans="2:16" ht="15.75" customHeight="1">
      <c r="B54" s="209">
        <v>46</v>
      </c>
      <c r="C54" s="367" t="s">
        <v>173</v>
      </c>
      <c r="D54" s="368">
        <v>0.7593003646158927</v>
      </c>
      <c r="E54" s="369">
        <v>0.5286815730000001</v>
      </c>
      <c r="F54" s="362">
        <f t="shared" si="0"/>
        <v>0.43621492292089514</v>
      </c>
      <c r="G54" s="258">
        <f t="shared" si="1"/>
        <v>1</v>
      </c>
      <c r="H54" s="156">
        <v>46</v>
      </c>
      <c r="I54" s="295" t="s">
        <v>173</v>
      </c>
      <c r="J54" s="460">
        <v>0.032786885245901676</v>
      </c>
      <c r="K54" s="23"/>
      <c r="L54" s="23"/>
      <c r="M54" s="23"/>
      <c r="N54" s="23"/>
      <c r="O54" s="23"/>
      <c r="P54" s="23"/>
    </row>
    <row r="55" spans="2:16" ht="15.75" customHeight="1">
      <c r="B55" s="209">
        <v>47</v>
      </c>
      <c r="C55" s="367" t="s">
        <v>173</v>
      </c>
      <c r="D55" s="368">
        <v>0.74</v>
      </c>
      <c r="E55" s="369">
        <v>0.51</v>
      </c>
      <c r="F55" s="362">
        <f t="shared" si="0"/>
        <v>0.4509803921568627</v>
      </c>
      <c r="G55" s="258">
        <f t="shared" si="1"/>
        <v>1</v>
      </c>
      <c r="H55" s="156">
        <v>47</v>
      </c>
      <c r="I55" s="376" t="s">
        <v>173</v>
      </c>
      <c r="J55" s="460">
        <v>0.02072538860103612</v>
      </c>
      <c r="K55" s="23"/>
      <c r="L55" s="23"/>
      <c r="M55" s="23"/>
      <c r="N55" s="23"/>
      <c r="O55" s="23"/>
      <c r="P55" s="23"/>
    </row>
    <row r="56" spans="2:16" ht="15.75" customHeight="1">
      <c r="B56" s="209">
        <v>48</v>
      </c>
      <c r="C56" s="367" t="s">
        <v>173</v>
      </c>
      <c r="D56" s="368">
        <v>0.74</v>
      </c>
      <c r="E56" s="369">
        <v>0.582</v>
      </c>
      <c r="F56" s="362">
        <f t="shared" si="0"/>
        <v>0.2714776632302407</v>
      </c>
      <c r="G56" s="258">
        <f t="shared" si="1"/>
        <v>1</v>
      </c>
      <c r="H56" s="156">
        <v>48</v>
      </c>
      <c r="I56" s="310" t="s">
        <v>173</v>
      </c>
      <c r="J56" s="460">
        <v>0.014925373134328401</v>
      </c>
      <c r="K56" s="23"/>
      <c r="L56" s="23"/>
      <c r="M56" s="23"/>
      <c r="N56" s="23"/>
      <c r="O56" s="23"/>
      <c r="P56" s="23"/>
    </row>
    <row r="57" spans="2:16" ht="15.75" customHeight="1">
      <c r="B57" s="209">
        <v>49</v>
      </c>
      <c r="C57" s="310" t="s">
        <v>173</v>
      </c>
      <c r="D57" s="361">
        <v>0.6799999999999999</v>
      </c>
      <c r="E57" s="370">
        <v>0.6699999999999999</v>
      </c>
      <c r="F57" s="362">
        <f t="shared" si="0"/>
        <v>0.014925373134328401</v>
      </c>
      <c r="G57" s="258">
        <f t="shared" si="1"/>
        <v>1</v>
      </c>
      <c r="H57" s="156">
        <v>49</v>
      </c>
      <c r="I57" s="367" t="s">
        <v>173</v>
      </c>
      <c r="J57" s="460">
        <v>-0.014288355224543081</v>
      </c>
      <c r="K57" s="23"/>
      <c r="L57" s="23"/>
      <c r="M57" s="23"/>
      <c r="N57" s="23"/>
      <c r="O57" s="23"/>
      <c r="P57" s="23"/>
    </row>
    <row r="58" spans="2:16" ht="15.75" customHeight="1">
      <c r="B58" s="209">
        <v>50</v>
      </c>
      <c r="C58" s="367" t="s">
        <v>173</v>
      </c>
      <c r="D58" s="368">
        <v>0.56</v>
      </c>
      <c r="E58" s="369">
        <v>0.42000000000000004</v>
      </c>
      <c r="F58" s="362">
        <f t="shared" si="0"/>
        <v>0.33333333333333326</v>
      </c>
      <c r="G58" s="258">
        <f t="shared" si="1"/>
        <v>1</v>
      </c>
      <c r="H58" s="156">
        <v>50</v>
      </c>
      <c r="I58" s="367" t="s">
        <v>173</v>
      </c>
      <c r="J58" s="460">
        <v>-0.020408163265306145</v>
      </c>
      <c r="K58" s="23"/>
      <c r="L58" s="23"/>
      <c r="M58" s="23"/>
      <c r="N58" s="23"/>
      <c r="O58" s="23"/>
      <c r="P58" s="23"/>
    </row>
    <row r="59" spans="2:16" ht="15.75" customHeight="1">
      <c r="B59" s="209">
        <v>51</v>
      </c>
      <c r="C59" s="367" t="s">
        <v>173</v>
      </c>
      <c r="D59" s="368">
        <v>0.556</v>
      </c>
      <c r="E59" s="369">
        <v>0.44999999999999996</v>
      </c>
      <c r="F59" s="362">
        <f t="shared" si="0"/>
        <v>0.23555555555555574</v>
      </c>
      <c r="G59" s="258">
        <f t="shared" si="1"/>
        <v>1</v>
      </c>
      <c r="H59" s="156">
        <v>51</v>
      </c>
      <c r="I59" s="367" t="s">
        <v>173</v>
      </c>
      <c r="J59" s="460">
        <v>-0.037245126336911016</v>
      </c>
      <c r="K59" s="23"/>
      <c r="L59" s="23"/>
      <c r="M59" s="23"/>
      <c r="N59" s="23"/>
      <c r="O59" s="23"/>
      <c r="P59" s="23"/>
    </row>
    <row r="60" spans="2:16" ht="15.75" customHeight="1">
      <c r="B60" s="209">
        <v>52</v>
      </c>
      <c r="C60" s="367" t="s">
        <v>173</v>
      </c>
      <c r="D60" s="368">
        <v>0.52</v>
      </c>
      <c r="E60" s="369">
        <v>0.43</v>
      </c>
      <c r="F60" s="362">
        <f t="shared" si="0"/>
        <v>0.2093023255813955</v>
      </c>
      <c r="G60" s="258">
        <f t="shared" si="1"/>
        <v>1</v>
      </c>
      <c r="H60" s="156">
        <v>52</v>
      </c>
      <c r="I60" s="367" t="s">
        <v>173</v>
      </c>
      <c r="J60" s="460">
        <v>-0.05752212389380529</v>
      </c>
      <c r="K60" s="23"/>
      <c r="L60" s="23"/>
      <c r="M60" s="23"/>
      <c r="N60" s="23"/>
      <c r="O60" s="23"/>
      <c r="P60" s="23"/>
    </row>
    <row r="61" spans="2:16" ht="15.75" customHeight="1">
      <c r="B61" s="209">
        <v>53</v>
      </c>
      <c r="C61" s="367" t="s">
        <v>173</v>
      </c>
      <c r="D61" s="368">
        <v>0.4775999999999999</v>
      </c>
      <c r="E61" s="369">
        <v>0.46121</v>
      </c>
      <c r="F61" s="362">
        <f t="shared" si="0"/>
        <v>0.035536957134493896</v>
      </c>
      <c r="G61" s="258">
        <f t="shared" si="1"/>
        <v>1</v>
      </c>
      <c r="H61" s="156">
        <v>53</v>
      </c>
      <c r="I61" s="367" t="s">
        <v>173</v>
      </c>
      <c r="J61" s="460">
        <v>-0.0750830599814688</v>
      </c>
      <c r="K61" s="23"/>
      <c r="L61" s="23"/>
      <c r="M61" s="23"/>
      <c r="N61" s="23"/>
      <c r="O61" s="23"/>
      <c r="P61" s="23"/>
    </row>
    <row r="62" spans="2:16" ht="15.75" customHeight="1">
      <c r="B62" s="209">
        <v>54</v>
      </c>
      <c r="C62" s="367" t="s">
        <v>173</v>
      </c>
      <c r="D62" s="368">
        <v>0.41600000000000004</v>
      </c>
      <c r="E62" s="369">
        <v>0.3658</v>
      </c>
      <c r="F62" s="362">
        <f t="shared" si="0"/>
        <v>0.1372334609075998</v>
      </c>
      <c r="G62" s="258">
        <f t="shared" si="1"/>
        <v>1</v>
      </c>
      <c r="H62" s="156">
        <v>54</v>
      </c>
      <c r="I62" s="367" t="s">
        <v>173</v>
      </c>
      <c r="J62" s="460">
        <v>-0.07940731195198658</v>
      </c>
      <c r="K62" s="23"/>
      <c r="L62" s="23"/>
      <c r="M62" s="23"/>
      <c r="N62" s="23"/>
      <c r="O62" s="23"/>
      <c r="P62" s="23"/>
    </row>
    <row r="63" spans="2:16" ht="15.75" customHeight="1">
      <c r="B63" s="209">
        <v>55</v>
      </c>
      <c r="C63" s="367" t="s">
        <v>173</v>
      </c>
      <c r="D63" s="368">
        <v>0.408629</v>
      </c>
      <c r="E63" s="369">
        <v>0.443876</v>
      </c>
      <c r="F63" s="362">
        <f t="shared" si="0"/>
        <v>-0.07940731195198658</v>
      </c>
      <c r="G63" s="258">
        <f t="shared" si="1"/>
        <v>0</v>
      </c>
      <c r="H63" s="156">
        <v>55</v>
      </c>
      <c r="I63" s="367" t="s">
        <v>173</v>
      </c>
      <c r="J63" s="460">
        <v>-0.08950646363704251</v>
      </c>
      <c r="K63" s="23"/>
      <c r="L63" s="23"/>
      <c r="M63" s="23"/>
      <c r="N63" s="23"/>
      <c r="O63" s="23"/>
      <c r="P63" s="23"/>
    </row>
    <row r="64" spans="2:16" ht="15.75" customHeight="1">
      <c r="B64" s="209">
        <v>56</v>
      </c>
      <c r="C64" s="367" t="s">
        <v>173</v>
      </c>
      <c r="D64" s="368">
        <v>0.30000000000000004</v>
      </c>
      <c r="E64" s="369">
        <v>0.29000000000000004</v>
      </c>
      <c r="F64" s="362">
        <f t="shared" si="0"/>
        <v>0.034482758620689724</v>
      </c>
      <c r="G64" s="258">
        <f t="shared" si="1"/>
        <v>1</v>
      </c>
      <c r="H64" s="156">
        <v>56</v>
      </c>
      <c r="I64" s="367" t="s">
        <v>173</v>
      </c>
      <c r="J64" s="460">
        <v>-0.09096109839816924</v>
      </c>
      <c r="K64" s="23"/>
      <c r="L64" s="23"/>
      <c r="M64" s="23"/>
      <c r="N64" s="23"/>
      <c r="O64" s="23"/>
      <c r="P64" s="23"/>
    </row>
    <row r="65" spans="2:16" ht="15.75" customHeight="1">
      <c r="B65" s="209">
        <v>57</v>
      </c>
      <c r="C65" s="367" t="s">
        <v>173</v>
      </c>
      <c r="D65" s="368">
        <v>0.29275799999999996</v>
      </c>
      <c r="E65" s="369">
        <v>0.28223699999999996</v>
      </c>
      <c r="F65" s="362">
        <f t="shared" si="0"/>
        <v>0.03727718194283525</v>
      </c>
      <c r="G65" s="258">
        <f t="shared" si="1"/>
        <v>1</v>
      </c>
      <c r="H65" s="156">
        <v>57</v>
      </c>
      <c r="I65" s="367" t="s">
        <v>173</v>
      </c>
      <c r="J65" s="460">
        <v>-0.11195691557854437</v>
      </c>
      <c r="K65" s="23"/>
      <c r="L65" s="23"/>
      <c r="M65" s="23"/>
      <c r="N65" s="23"/>
      <c r="O65" s="23"/>
      <c r="P65" s="23"/>
    </row>
    <row r="66" spans="2:16" ht="15.75" customHeight="1" thickBot="1">
      <c r="B66" s="186">
        <v>58</v>
      </c>
      <c r="C66" s="371" t="s">
        <v>173</v>
      </c>
      <c r="D66" s="372">
        <v>0.26909571678</v>
      </c>
      <c r="E66" s="373">
        <v>0.23966824218</v>
      </c>
      <c r="F66" s="363">
        <f>D66/E66-100%</f>
        <v>0.12278420508420496</v>
      </c>
      <c r="G66" s="258">
        <f t="shared" si="1"/>
        <v>1</v>
      </c>
      <c r="H66" s="144">
        <v>58</v>
      </c>
      <c r="I66" s="381" t="s">
        <v>173</v>
      </c>
      <c r="J66" s="442">
        <v>-0.2842736900180278</v>
      </c>
      <c r="K66" s="23"/>
      <c r="L66" s="23"/>
      <c r="M66" s="23"/>
      <c r="N66" s="23"/>
      <c r="O66" s="23"/>
      <c r="P66" s="23"/>
    </row>
    <row r="67" spans="2:16" ht="15.75" customHeight="1">
      <c r="B67" s="181"/>
      <c r="C67" s="34"/>
      <c r="D67" s="145"/>
      <c r="E67" s="145"/>
      <c r="F67" s="115"/>
      <c r="G67" s="258"/>
      <c r="H67" s="45"/>
      <c r="I67" s="25"/>
      <c r="J67" s="118"/>
      <c r="K67" s="23"/>
      <c r="L67" s="23"/>
      <c r="M67" s="23"/>
      <c r="N67" s="23"/>
      <c r="O67" s="23"/>
      <c r="P67" s="23"/>
    </row>
    <row r="68" spans="2:16" ht="15.75" customHeight="1">
      <c r="B68" s="23"/>
      <c r="C68" s="45" t="s">
        <v>34</v>
      </c>
      <c r="D68" s="91">
        <f>SUM(D9:D66)</f>
        <v>136.4275061047381</v>
      </c>
      <c r="E68" s="92"/>
      <c r="F68" s="24"/>
      <c r="G68" s="258"/>
      <c r="H68" s="23"/>
      <c r="I68" s="34"/>
      <c r="J68" s="35"/>
      <c r="K68" s="23"/>
      <c r="L68" s="23"/>
      <c r="M68" s="23"/>
      <c r="N68" s="23"/>
      <c r="O68" s="23"/>
      <c r="P68" s="23"/>
    </row>
    <row r="69" spans="2:16" ht="15.75" customHeight="1">
      <c r="B69" s="23"/>
      <c r="C69" s="45" t="s">
        <v>108</v>
      </c>
      <c r="D69" s="92">
        <f>SUM(D9:D66)</f>
        <v>136.4275061047381</v>
      </c>
      <c r="E69" s="92">
        <f>SUM(E9:E66)</f>
        <v>120.19283509600518</v>
      </c>
      <c r="F69" s="72">
        <f>D69/E69-100%</f>
        <v>0.1350718700974589</v>
      </c>
      <c r="G69" s="258">
        <f>IF(D69&gt;E69,1,0)</f>
        <v>1</v>
      </c>
      <c r="H69" s="34"/>
      <c r="I69" s="34"/>
      <c r="J69" s="35"/>
      <c r="K69" s="23"/>
      <c r="L69" s="23"/>
      <c r="M69" s="23"/>
      <c r="N69" s="23"/>
      <c r="O69" s="23"/>
      <c r="P69" s="23"/>
    </row>
    <row r="70" spans="2:16" ht="15.75" customHeight="1">
      <c r="B70" s="23"/>
      <c r="C70" s="34"/>
      <c r="D70" s="49"/>
      <c r="E70" s="49"/>
      <c r="F70" s="24"/>
      <c r="G70" s="258"/>
      <c r="H70" s="34"/>
      <c r="I70" s="34"/>
      <c r="J70" s="39"/>
      <c r="K70" s="23"/>
      <c r="L70" s="23"/>
      <c r="M70" s="23"/>
      <c r="N70" s="23"/>
      <c r="O70" s="23"/>
      <c r="P70" s="23"/>
    </row>
    <row r="71" spans="2:16" ht="15.75" customHeight="1">
      <c r="B71" s="23"/>
      <c r="C71" s="589" t="s">
        <v>97</v>
      </c>
      <c r="D71" s="590"/>
      <c r="E71" s="590"/>
      <c r="F71" s="590"/>
      <c r="G71" s="24"/>
      <c r="H71" s="23"/>
      <c r="I71" s="34"/>
      <c r="J71" s="39"/>
      <c r="K71" s="44"/>
      <c r="L71" s="60"/>
      <c r="M71" s="20"/>
      <c r="N71" s="23"/>
      <c r="O71" s="23"/>
      <c r="P71" s="23"/>
    </row>
    <row r="72" spans="2:16" ht="15.75" customHeight="1">
      <c r="B72" s="23"/>
      <c r="C72" s="590"/>
      <c r="D72" s="590"/>
      <c r="E72" s="590"/>
      <c r="F72" s="590"/>
      <c r="G72" s="24"/>
      <c r="H72" s="34"/>
      <c r="I72" s="34"/>
      <c r="J72" s="39"/>
      <c r="K72" s="44"/>
      <c r="L72" s="20"/>
      <c r="M72" s="20"/>
      <c r="N72" s="23"/>
      <c r="O72" s="23"/>
      <c r="P72" s="23"/>
    </row>
    <row r="73" spans="2:16" ht="15.75" customHeight="1">
      <c r="B73" s="23"/>
      <c r="C73" s="590"/>
      <c r="D73" s="590"/>
      <c r="E73" s="590"/>
      <c r="F73" s="590"/>
      <c r="G73" s="24"/>
      <c r="H73" s="150"/>
      <c r="I73" s="150"/>
      <c r="J73" s="150"/>
      <c r="K73" s="44"/>
      <c r="L73" s="60"/>
      <c r="M73" s="20"/>
      <c r="N73" s="23"/>
      <c r="O73" s="23"/>
      <c r="P73" s="23"/>
    </row>
    <row r="74" spans="2:16" ht="15.75" customHeight="1">
      <c r="B74" s="23"/>
      <c r="C74" s="34"/>
      <c r="D74" s="49"/>
      <c r="E74" s="49"/>
      <c r="F74" s="24"/>
      <c r="G74" s="24"/>
      <c r="H74" s="150"/>
      <c r="I74" s="150"/>
      <c r="J74" s="150"/>
      <c r="K74" s="44"/>
      <c r="L74" s="20"/>
      <c r="M74" s="20"/>
      <c r="N74" s="23"/>
      <c r="O74" s="23"/>
      <c r="P74" s="23"/>
    </row>
    <row r="75" spans="2:16" ht="15.75" customHeight="1">
      <c r="B75" s="23"/>
      <c r="C75" s="34"/>
      <c r="D75" s="49"/>
      <c r="E75" s="49"/>
      <c r="F75" s="24"/>
      <c r="G75" s="24"/>
      <c r="H75" s="20"/>
      <c r="I75" s="20"/>
      <c r="J75" s="20"/>
      <c r="K75" s="44"/>
      <c r="L75" s="61"/>
      <c r="M75" s="20"/>
      <c r="N75" s="23"/>
      <c r="O75" s="23"/>
      <c r="P75" s="23"/>
    </row>
    <row r="76" spans="2:13" ht="15.75" customHeight="1">
      <c r="B76" s="23"/>
      <c r="C76" s="34"/>
      <c r="D76" s="49"/>
      <c r="E76" s="49"/>
      <c r="F76" s="24"/>
      <c r="G76" s="24"/>
      <c r="H76" s="150"/>
      <c r="I76" s="20"/>
      <c r="J76" s="20"/>
      <c r="K76" s="20"/>
      <c r="L76" s="25"/>
      <c r="M76" s="25"/>
    </row>
    <row r="77" spans="2:11" ht="15.75" customHeight="1">
      <c r="B77" s="23"/>
      <c r="C77" s="34"/>
      <c r="D77" s="49"/>
      <c r="E77" s="49"/>
      <c r="F77" s="24"/>
      <c r="G77" s="24"/>
      <c r="H77" s="25"/>
      <c r="I77" s="25"/>
      <c r="J77" s="25"/>
      <c r="K77" s="20"/>
    </row>
    <row r="78" spans="3:11" ht="15.75" customHeight="1">
      <c r="C78" s="26"/>
      <c r="D78" s="103"/>
      <c r="E78" s="103"/>
      <c r="F78" s="27"/>
      <c r="G78" s="27"/>
      <c r="K78" s="25"/>
    </row>
    <row r="79" spans="3:7" ht="15.75" customHeight="1">
      <c r="C79" s="26"/>
      <c r="D79" s="103"/>
      <c r="E79" s="103"/>
      <c r="F79" s="27"/>
      <c r="G79" s="27"/>
    </row>
    <row r="80" spans="3:7" ht="15.75" customHeight="1">
      <c r="C80" s="26"/>
      <c r="D80" s="103"/>
      <c r="E80" s="103"/>
      <c r="F80" s="27"/>
      <c r="G80" s="27"/>
    </row>
    <row r="81" spans="3:7" ht="15.75" customHeight="1">
      <c r="C81" s="26"/>
      <c r="D81" s="103"/>
      <c r="E81" s="103"/>
      <c r="F81" s="27"/>
      <c r="G81" s="27"/>
    </row>
    <row r="82" spans="3:7" ht="15.75" customHeight="1">
      <c r="C82" s="26"/>
      <c r="D82" s="103"/>
      <c r="E82" s="103"/>
      <c r="F82" s="27"/>
      <c r="G82" s="27"/>
    </row>
    <row r="83" spans="3:7" ht="15.75" customHeight="1">
      <c r="C83" s="26"/>
      <c r="D83" s="103"/>
      <c r="E83" s="103"/>
      <c r="F83" s="27"/>
      <c r="G83" s="27"/>
    </row>
    <row r="84" spans="3:7" ht="15.75" customHeight="1">
      <c r="C84" s="26"/>
      <c r="D84" s="103"/>
      <c r="E84" s="103"/>
      <c r="F84" s="27"/>
      <c r="G84" s="27"/>
    </row>
    <row r="85" spans="3:7" ht="15.75" customHeight="1">
      <c r="C85" s="26"/>
      <c r="D85" s="103"/>
      <c r="E85" s="103"/>
      <c r="F85" s="27"/>
      <c r="G85" s="27"/>
    </row>
    <row r="86" spans="3:7" ht="15.75" customHeight="1">
      <c r="C86" s="26"/>
      <c r="D86" s="103"/>
      <c r="E86" s="103"/>
      <c r="F86" s="27"/>
      <c r="G86" s="27"/>
    </row>
    <row r="87" spans="3:7" ht="15.75" customHeight="1">
      <c r="C87" s="26"/>
      <c r="D87" s="103"/>
      <c r="E87" s="103"/>
      <c r="F87" s="27"/>
      <c r="G87" s="27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16" ht="15.75" customHeight="1">
      <c r="C112" s="26"/>
      <c r="D112" s="103"/>
      <c r="E112" s="103"/>
      <c r="F112" s="27"/>
      <c r="G112" s="27"/>
      <c r="L112" s="165"/>
      <c r="M112" s="165"/>
      <c r="N112" s="165"/>
      <c r="O112" s="165"/>
      <c r="P112" s="165"/>
    </row>
    <row r="113" spans="3:16" ht="15.75" customHeight="1">
      <c r="C113" s="26"/>
      <c r="D113" s="103"/>
      <c r="E113" s="103"/>
      <c r="F113" s="27"/>
      <c r="G113" s="27"/>
      <c r="L113" s="165"/>
      <c r="M113" s="165"/>
      <c r="N113" s="165"/>
      <c r="O113" s="165"/>
      <c r="P113" s="165"/>
    </row>
    <row r="114" spans="3:18" ht="15.75" customHeight="1">
      <c r="C114" s="26"/>
      <c r="D114" s="103"/>
      <c r="E114" s="103"/>
      <c r="F114" s="27"/>
      <c r="G114" s="27"/>
      <c r="K114" s="165"/>
      <c r="L114" s="165"/>
      <c r="M114" s="165"/>
      <c r="N114" s="165"/>
      <c r="O114" s="165"/>
      <c r="P114" s="165"/>
      <c r="Q114" s="165"/>
      <c r="R114" s="165"/>
    </row>
    <row r="115" spans="3:18" ht="15.75" customHeight="1">
      <c r="C115" s="26"/>
      <c r="D115" s="103"/>
      <c r="E115" s="103"/>
      <c r="F115" s="27"/>
      <c r="G115" s="27"/>
      <c r="K115" s="165"/>
      <c r="L115" s="165"/>
      <c r="M115" s="165"/>
      <c r="N115" s="165"/>
      <c r="O115" s="165"/>
      <c r="P115" s="165"/>
      <c r="Q115" s="165"/>
      <c r="R115" s="165"/>
    </row>
    <row r="116" spans="3:18" ht="15.75" customHeight="1">
      <c r="C116" s="26"/>
      <c r="D116" s="103"/>
      <c r="E116" s="103"/>
      <c r="F116" s="27"/>
      <c r="G116" s="27"/>
      <c r="K116" s="165"/>
      <c r="L116" s="165"/>
      <c r="M116" s="165"/>
      <c r="N116" s="165"/>
      <c r="O116" s="165"/>
      <c r="P116" s="165"/>
      <c r="Q116" s="165"/>
      <c r="R116" s="165"/>
    </row>
    <row r="117" spans="3:18" ht="15.75" customHeight="1">
      <c r="C117" s="26"/>
      <c r="D117" s="103"/>
      <c r="E117" s="103"/>
      <c r="F117" s="27"/>
      <c r="G117" s="27"/>
      <c r="K117" s="165"/>
      <c r="L117" s="164"/>
      <c r="M117" s="164"/>
      <c r="N117" s="164"/>
      <c r="O117" s="164"/>
      <c r="P117" s="164"/>
      <c r="Q117" s="165"/>
      <c r="R117" s="165"/>
    </row>
    <row r="118" spans="3:18" ht="15.75" customHeight="1">
      <c r="C118" s="26"/>
      <c r="D118" s="103"/>
      <c r="E118" s="103"/>
      <c r="F118" s="27"/>
      <c r="G118" s="27"/>
      <c r="J118" s="164"/>
      <c r="K118" s="165"/>
      <c r="L118" s="164"/>
      <c r="M118" s="164"/>
      <c r="N118" s="164"/>
      <c r="O118" s="164"/>
      <c r="P118" s="164"/>
      <c r="Q118" s="165"/>
      <c r="R118" s="165"/>
    </row>
    <row r="119" spans="3:18" ht="15.75" customHeight="1">
      <c r="C119" s="26"/>
      <c r="D119" s="103"/>
      <c r="E119" s="103"/>
      <c r="F119" s="27"/>
      <c r="G119" s="27"/>
      <c r="J119" s="113"/>
      <c r="K119" s="113"/>
      <c r="L119" s="113"/>
      <c r="M119" s="113"/>
      <c r="N119" s="113"/>
      <c r="O119" s="113"/>
      <c r="P119" s="164"/>
      <c r="Q119" s="164"/>
      <c r="R119" s="165"/>
    </row>
    <row r="120" spans="3:18" ht="15.75" customHeight="1">
      <c r="C120" s="26"/>
      <c r="D120" s="103"/>
      <c r="E120" s="103"/>
      <c r="F120" s="27"/>
      <c r="G120" s="27"/>
      <c r="J120" s="113"/>
      <c r="K120" s="113"/>
      <c r="L120" s="199"/>
      <c r="M120" s="113"/>
      <c r="N120" s="113"/>
      <c r="O120" s="195"/>
      <c r="P120" s="154"/>
      <c r="Q120" s="164"/>
      <c r="R120" s="165"/>
    </row>
    <row r="121" spans="3:18" ht="15.75" customHeight="1">
      <c r="C121" s="26"/>
      <c r="D121" s="103"/>
      <c r="E121" s="103"/>
      <c r="F121" s="27"/>
      <c r="G121" s="27"/>
      <c r="J121" s="113"/>
      <c r="K121" s="113"/>
      <c r="L121" s="199" t="s">
        <v>85</v>
      </c>
      <c r="M121" s="113"/>
      <c r="N121" s="197"/>
      <c r="O121" s="194">
        <v>0.13908262114769643</v>
      </c>
      <c r="P121" s="179"/>
      <c r="Q121" s="164"/>
      <c r="R121" s="165"/>
    </row>
    <row r="122" spans="3:18" ht="15.75" customHeight="1">
      <c r="C122" s="26"/>
      <c r="D122" s="103"/>
      <c r="E122" s="103"/>
      <c r="F122" s="27"/>
      <c r="G122" s="27"/>
      <c r="J122" s="113"/>
      <c r="K122" s="113"/>
      <c r="L122" s="199" t="s">
        <v>35</v>
      </c>
      <c r="M122" s="113"/>
      <c r="N122" s="197"/>
      <c r="O122" s="194">
        <f>100%-O121</f>
        <v>0.8609173788523036</v>
      </c>
      <c r="P122" s="154"/>
      <c r="Q122" s="164"/>
      <c r="R122" s="165"/>
    </row>
    <row r="123" spans="3:18" ht="15.75" customHeight="1">
      <c r="C123" s="26"/>
      <c r="D123" s="103"/>
      <c r="E123" s="103"/>
      <c r="F123" s="27"/>
      <c r="G123" s="27"/>
      <c r="J123" s="113"/>
      <c r="K123" s="113"/>
      <c r="L123" s="113"/>
      <c r="M123" s="113"/>
      <c r="N123" s="113"/>
      <c r="O123" s="113"/>
      <c r="P123" s="154"/>
      <c r="Q123" s="166"/>
      <c r="R123" s="165"/>
    </row>
    <row r="124" spans="3:18" ht="15.75" customHeight="1">
      <c r="C124" s="26"/>
      <c r="D124" s="103"/>
      <c r="E124" s="103"/>
      <c r="F124" s="27"/>
      <c r="G124" s="27"/>
      <c r="J124" s="113"/>
      <c r="K124" s="113"/>
      <c r="L124" s="113" t="s">
        <v>86</v>
      </c>
      <c r="M124" s="113"/>
      <c r="N124" s="113"/>
      <c r="O124" s="398">
        <v>0.3096152836422836</v>
      </c>
      <c r="P124" s="154"/>
      <c r="Q124" s="164"/>
      <c r="R124" s="165"/>
    </row>
    <row r="125" spans="3:18" ht="15.75" customHeight="1">
      <c r="C125" s="26"/>
      <c r="D125" s="103"/>
      <c r="E125" s="103"/>
      <c r="F125" s="27"/>
      <c r="G125" s="27"/>
      <c r="J125" s="113"/>
      <c r="K125" s="113"/>
      <c r="L125" s="113" t="s">
        <v>87</v>
      </c>
      <c r="M125" s="113"/>
      <c r="N125" s="113"/>
      <c r="O125" s="398">
        <f>100%-O124</f>
        <v>0.6903847163577164</v>
      </c>
      <c r="P125" s="154"/>
      <c r="Q125" s="164"/>
      <c r="R125" s="165"/>
    </row>
    <row r="126" spans="3:18" ht="15.75" customHeight="1">
      <c r="C126" s="26"/>
      <c r="D126" s="103"/>
      <c r="E126" s="103"/>
      <c r="F126" s="27"/>
      <c r="G126" s="27"/>
      <c r="J126" s="113"/>
      <c r="K126" s="113"/>
      <c r="L126" s="399"/>
      <c r="M126" s="113"/>
      <c r="N126" s="400"/>
      <c r="O126" s="400"/>
      <c r="P126" s="182"/>
      <c r="Q126" s="164"/>
      <c r="R126" s="165"/>
    </row>
    <row r="127" spans="3:18" ht="15.75" customHeight="1">
      <c r="C127" s="26"/>
      <c r="D127" s="103"/>
      <c r="E127" s="103"/>
      <c r="F127" s="27"/>
      <c r="G127" s="27"/>
      <c r="J127" s="164"/>
      <c r="K127" s="164"/>
      <c r="L127" s="164"/>
      <c r="M127" s="164"/>
      <c r="N127" s="164"/>
      <c r="O127" s="164"/>
      <c r="P127" s="164"/>
      <c r="Q127" s="164"/>
      <c r="R127" s="165"/>
    </row>
    <row r="128" spans="3:18" ht="15.75" customHeight="1">
      <c r="C128" s="26"/>
      <c r="D128" s="103"/>
      <c r="E128" s="103"/>
      <c r="F128" s="27"/>
      <c r="G128" s="27"/>
      <c r="J128" s="164"/>
      <c r="K128" s="164"/>
      <c r="L128" s="164"/>
      <c r="M128" s="164"/>
      <c r="N128" s="164"/>
      <c r="O128" s="164"/>
      <c r="P128" s="164"/>
      <c r="Q128" s="164"/>
      <c r="R128" s="165"/>
    </row>
    <row r="129" spans="3:18" ht="15.75" customHeight="1">
      <c r="C129" s="26"/>
      <c r="D129" s="103"/>
      <c r="E129" s="103"/>
      <c r="F129" s="27"/>
      <c r="G129" s="27"/>
      <c r="J129" s="164"/>
      <c r="K129" s="164"/>
      <c r="L129" s="164"/>
      <c r="M129" s="164"/>
      <c r="N129" s="164"/>
      <c r="O129" s="164"/>
      <c r="P129" s="164"/>
      <c r="Q129" s="164"/>
      <c r="R129" s="165"/>
    </row>
    <row r="130" spans="3:18" ht="15.75" customHeight="1">
      <c r="C130" s="26"/>
      <c r="D130" s="103"/>
      <c r="E130" s="103"/>
      <c r="F130" s="27"/>
      <c r="G130" s="27"/>
      <c r="J130" s="164"/>
      <c r="K130" s="164"/>
      <c r="L130" s="164"/>
      <c r="M130" s="164"/>
      <c r="N130" s="164"/>
      <c r="O130" s="164"/>
      <c r="P130" s="164"/>
      <c r="Q130" s="164"/>
      <c r="R130" s="165"/>
    </row>
    <row r="131" spans="3:18" ht="15.75" customHeight="1">
      <c r="C131" s="26"/>
      <c r="D131" s="103"/>
      <c r="E131" s="103"/>
      <c r="F131" s="27"/>
      <c r="G131" s="27"/>
      <c r="J131" s="164"/>
      <c r="K131" s="164"/>
      <c r="L131" s="165"/>
      <c r="M131" s="165"/>
      <c r="N131" s="165"/>
      <c r="O131" s="165"/>
      <c r="P131" s="165"/>
      <c r="Q131" s="164"/>
      <c r="R131" s="165"/>
    </row>
    <row r="132" spans="3:18" ht="15.75" customHeight="1">
      <c r="C132" s="26"/>
      <c r="D132" s="103"/>
      <c r="E132" s="103"/>
      <c r="F132" s="27"/>
      <c r="G132" s="27"/>
      <c r="K132" s="164"/>
      <c r="L132" s="165"/>
      <c r="M132" s="165"/>
      <c r="N132" s="165"/>
      <c r="O132" s="165"/>
      <c r="P132" s="165"/>
      <c r="Q132" s="164"/>
      <c r="R132" s="165"/>
    </row>
    <row r="133" spans="3:18" ht="15.75" customHeight="1">
      <c r="C133" s="26"/>
      <c r="D133" s="103"/>
      <c r="E133" s="103"/>
      <c r="F133" s="27"/>
      <c r="G133" s="27"/>
      <c r="K133" s="165"/>
      <c r="L133" s="165"/>
      <c r="M133" s="165"/>
      <c r="N133" s="165"/>
      <c r="O133" s="165"/>
      <c r="P133" s="165"/>
      <c r="Q133" s="165"/>
      <c r="R133" s="165"/>
    </row>
    <row r="134" spans="3:18" ht="15.75" customHeight="1">
      <c r="C134" s="26"/>
      <c r="D134" s="103"/>
      <c r="E134" s="103"/>
      <c r="F134" s="27"/>
      <c r="G134" s="27"/>
      <c r="K134" s="165"/>
      <c r="L134" s="165"/>
      <c r="M134" s="165"/>
      <c r="N134" s="165"/>
      <c r="O134" s="165"/>
      <c r="P134" s="165"/>
      <c r="Q134" s="165"/>
      <c r="R134" s="165"/>
    </row>
    <row r="135" spans="3:18" ht="15.75" customHeight="1">
      <c r="C135" s="26"/>
      <c r="D135" s="103"/>
      <c r="E135" s="103"/>
      <c r="F135" s="27"/>
      <c r="G135" s="27"/>
      <c r="K135" s="165"/>
      <c r="Q135" s="165"/>
      <c r="R135" s="165"/>
    </row>
    <row r="136" spans="3:18" ht="15.75" customHeight="1">
      <c r="C136" s="26"/>
      <c r="D136" s="103"/>
      <c r="E136" s="103"/>
      <c r="F136" s="27"/>
      <c r="G136" s="27"/>
      <c r="K136" s="165"/>
      <c r="Q136" s="165"/>
      <c r="R136" s="165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.75" customHeight="1">
      <c r="C148" s="26"/>
      <c r="D148" s="103"/>
      <c r="E148" s="103"/>
      <c r="F148" s="27"/>
      <c r="G148" s="27"/>
    </row>
    <row r="149" spans="3:7" ht="15.75" customHeight="1">
      <c r="C149" s="26"/>
      <c r="D149" s="103"/>
      <c r="E149" s="103"/>
      <c r="F149" s="27"/>
      <c r="G149" s="27"/>
    </row>
    <row r="150" spans="3:7" ht="15.75" customHeight="1">
      <c r="C150" s="26"/>
      <c r="D150" s="103"/>
      <c r="E150" s="103"/>
      <c r="F150" s="27"/>
      <c r="G150" s="27"/>
    </row>
    <row r="151" spans="3:7" ht="15.75" customHeight="1">
      <c r="C151" s="26"/>
      <c r="D151" s="103"/>
      <c r="E151" s="103"/>
      <c r="F151" s="27"/>
      <c r="G151" s="27"/>
    </row>
    <row r="152" spans="3:7" ht="15.75" customHeight="1">
      <c r="C152" s="26"/>
      <c r="D152" s="103"/>
      <c r="E152" s="103"/>
      <c r="F152" s="27"/>
      <c r="G152" s="27"/>
    </row>
    <row r="153" spans="3:7" ht="15.75" customHeight="1">
      <c r="C153" s="26"/>
      <c r="D153" s="103"/>
      <c r="E153" s="103"/>
      <c r="F153" s="27"/>
      <c r="G153" s="27"/>
    </row>
    <row r="154" spans="3:7" ht="15.75" customHeight="1">
      <c r="C154" s="26"/>
      <c r="D154" s="103"/>
      <c r="E154" s="103"/>
      <c r="F154" s="27"/>
      <c r="G154" s="27"/>
    </row>
    <row r="155" spans="3:7" ht="15" customHeight="1">
      <c r="C155" s="26"/>
      <c r="D155" s="103"/>
      <c r="E155" s="103"/>
      <c r="F155" s="27"/>
      <c r="G155" s="27"/>
    </row>
    <row r="156" spans="3:7" ht="15" customHeight="1">
      <c r="C156" s="26"/>
      <c r="D156" s="103"/>
      <c r="E156" s="103"/>
      <c r="F156" s="27"/>
      <c r="G156" s="27"/>
    </row>
    <row r="157" spans="3:7" ht="15" customHeight="1">
      <c r="C157" s="26"/>
      <c r="D157" s="103"/>
      <c r="E157" s="103"/>
      <c r="F157" s="27"/>
      <c r="G157" s="27"/>
    </row>
    <row r="158" spans="3:7" ht="15" customHeight="1">
      <c r="C158" s="26"/>
      <c r="D158" s="103"/>
      <c r="E158" s="103"/>
      <c r="F158" s="27"/>
      <c r="G158" s="27"/>
    </row>
    <row r="159" spans="3:7" ht="15" customHeight="1">
      <c r="C159" s="26"/>
      <c r="D159" s="103"/>
      <c r="E159" s="103"/>
      <c r="F159" s="27"/>
      <c r="G159" s="27"/>
    </row>
    <row r="160" spans="3:7" ht="15" customHeight="1">
      <c r="C160" s="26"/>
      <c r="D160" s="103"/>
      <c r="E160" s="103"/>
      <c r="F160" s="27"/>
      <c r="G160" s="27"/>
    </row>
    <row r="161" spans="3:7" ht="15" customHeight="1">
      <c r="C161" s="26"/>
      <c r="D161" s="103"/>
      <c r="E161" s="103"/>
      <c r="F161" s="27"/>
      <c r="G161" s="27"/>
    </row>
    <row r="162" spans="3:7" ht="15" customHeight="1">
      <c r="C162" s="26"/>
      <c r="D162" s="103"/>
      <c r="E162" s="103"/>
      <c r="F162" s="27"/>
      <c r="G162" s="27"/>
    </row>
    <row r="163" spans="3:7" ht="15" customHeight="1">
      <c r="C163" s="26"/>
      <c r="D163" s="103"/>
      <c r="E163" s="103"/>
      <c r="F163" s="27"/>
      <c r="G163" s="27"/>
    </row>
    <row r="164" spans="3:7" ht="15" customHeight="1">
      <c r="C164" s="26"/>
      <c r="D164" s="103"/>
      <c r="E164" s="103"/>
      <c r="F164" s="27"/>
      <c r="G164" s="27"/>
    </row>
    <row r="165" spans="3:7" ht="15" customHeight="1">
      <c r="C165" s="26"/>
      <c r="D165" s="103"/>
      <c r="E165" s="103"/>
      <c r="F165" s="27"/>
      <c r="G165" s="27"/>
    </row>
    <row r="166" spans="3:7" ht="15" customHeight="1">
      <c r="C166" s="26"/>
      <c r="D166" s="103"/>
      <c r="E166" s="103"/>
      <c r="F166" s="27"/>
      <c r="G166" s="27"/>
    </row>
    <row r="167" spans="3:7" ht="15" customHeight="1">
      <c r="C167" s="26"/>
      <c r="D167" s="103"/>
      <c r="E167" s="103"/>
      <c r="F167" s="27"/>
      <c r="G167" s="27"/>
    </row>
    <row r="168" spans="3:7" ht="15" customHeight="1">
      <c r="C168" s="26"/>
      <c r="D168" s="103"/>
      <c r="E168" s="103"/>
      <c r="F168" s="27"/>
      <c r="G168" s="27"/>
    </row>
    <row r="169" spans="3:7" ht="15" customHeight="1">
      <c r="C169" s="26"/>
      <c r="D169" s="103"/>
      <c r="E169" s="103"/>
      <c r="F169" s="27"/>
      <c r="G169" s="27"/>
    </row>
    <row r="170" spans="3:7" ht="15" customHeight="1">
      <c r="C170" s="26"/>
      <c r="D170" s="103"/>
      <c r="E170" s="103"/>
      <c r="F170" s="27"/>
      <c r="G170" s="27"/>
    </row>
    <row r="171" spans="3:7" ht="15" customHeight="1">
      <c r="C171" s="26"/>
      <c r="D171" s="103"/>
      <c r="E171" s="103"/>
      <c r="F171" s="27"/>
      <c r="G171" s="27"/>
    </row>
    <row r="172" spans="3:7" ht="15" customHeight="1">
      <c r="C172" s="26"/>
      <c r="D172" s="103"/>
      <c r="E172" s="103"/>
      <c r="F172" s="27"/>
      <c r="G172" s="27"/>
    </row>
    <row r="173" spans="3:7" ht="15" customHeight="1">
      <c r="C173" s="26"/>
      <c r="D173" s="103"/>
      <c r="E173" s="103"/>
      <c r="F173" s="27"/>
      <c r="G173" s="27"/>
    </row>
    <row r="174" spans="3:7" ht="15" customHeight="1">
      <c r="C174" s="26"/>
      <c r="D174" s="103"/>
      <c r="E174" s="103"/>
      <c r="F174" s="27"/>
      <c r="G174" s="27"/>
    </row>
    <row r="175" spans="3:7" ht="15" customHeight="1">
      <c r="C175" s="26"/>
      <c r="D175" s="103"/>
      <c r="E175" s="103"/>
      <c r="F175" s="27"/>
      <c r="G175" s="27"/>
    </row>
    <row r="176" spans="3:7" ht="15" customHeight="1">
      <c r="C176" s="26"/>
      <c r="D176" s="103"/>
      <c r="E176" s="103"/>
      <c r="F176" s="27"/>
      <c r="G176" s="27"/>
    </row>
    <row r="177" spans="3:7" ht="15" customHeight="1">
      <c r="C177" s="26"/>
      <c r="D177" s="103"/>
      <c r="E177" s="103"/>
      <c r="F177" s="27"/>
      <c r="G177" s="27"/>
    </row>
    <row r="178" spans="3:7" ht="15" customHeight="1">
      <c r="C178" s="26"/>
      <c r="D178" s="103"/>
      <c r="E178" s="103"/>
      <c r="F178" s="27"/>
      <c r="G178" s="27"/>
    </row>
    <row r="179" spans="3:7" ht="15" customHeight="1">
      <c r="C179" s="26"/>
      <c r="D179" s="103"/>
      <c r="E179" s="103"/>
      <c r="F179" s="27"/>
      <c r="G179" s="27"/>
    </row>
    <row r="180" spans="3:7" ht="15" customHeight="1">
      <c r="C180" s="26"/>
      <c r="D180" s="103"/>
      <c r="E180" s="103"/>
      <c r="F180" s="27"/>
      <c r="G180" s="27"/>
    </row>
    <row r="181" spans="3:7" ht="15" customHeight="1">
      <c r="C181" s="26"/>
      <c r="D181" s="103"/>
      <c r="E181" s="103"/>
      <c r="F181" s="27"/>
      <c r="G181" s="27"/>
    </row>
    <row r="182" spans="3:7" ht="15" customHeight="1">
      <c r="C182" s="26"/>
      <c r="D182" s="103"/>
      <c r="E182" s="103"/>
      <c r="F182" s="27"/>
      <c r="G182" s="27"/>
    </row>
    <row r="183" spans="3:7" ht="15" customHeight="1">
      <c r="C183" s="26"/>
      <c r="D183" s="103"/>
      <c r="E183" s="103"/>
      <c r="F183" s="27"/>
      <c r="G183" s="27"/>
    </row>
    <row r="184" spans="3:7" ht="15" customHeight="1">
      <c r="C184" s="26"/>
      <c r="D184" s="103"/>
      <c r="E184" s="103"/>
      <c r="F184" s="27"/>
      <c r="G184" s="27"/>
    </row>
    <row r="185" spans="3:7" ht="15" customHeight="1">
      <c r="C185" s="26"/>
      <c r="D185" s="103"/>
      <c r="E185" s="103"/>
      <c r="F185" s="27"/>
      <c r="G185" s="27"/>
    </row>
    <row r="186" spans="3:7" ht="15" customHeight="1">
      <c r="C186" s="26"/>
      <c r="D186" s="103"/>
      <c r="E186" s="103"/>
      <c r="F186" s="27"/>
      <c r="G186" s="27"/>
    </row>
    <row r="187" spans="3:7" ht="15" customHeight="1">
      <c r="C187" s="26"/>
      <c r="D187" s="103"/>
      <c r="E187" s="103"/>
      <c r="F187" s="27"/>
      <c r="G187" s="27"/>
    </row>
    <row r="188" spans="3:6" ht="15" customHeight="1">
      <c r="C188" s="25"/>
      <c r="D188" s="25"/>
      <c r="E188" s="25"/>
      <c r="F188" s="25"/>
    </row>
  </sheetData>
  <sheetProtection/>
  <mergeCells count="6">
    <mergeCell ref="B5:F7"/>
    <mergeCell ref="C71:F73"/>
    <mergeCell ref="B1:C4"/>
    <mergeCell ref="L9:P10"/>
    <mergeCell ref="L24:P25"/>
    <mergeCell ref="H5:J7"/>
  </mergeCells>
  <conditionalFormatting sqref="G9:G70">
    <cfRule type="iconSet" priority="3" dxfId="0">
      <iconSet iconSet="3Arrows" showValue="0">
        <cfvo type="percent" val="0"/>
        <cfvo gte="0" type="percent" val="0"/>
        <cfvo type="percent" val="1"/>
      </iconSet>
    </cfRule>
  </conditionalFormatting>
  <conditionalFormatting sqref="G9:G66">
    <cfRule type="iconSet" priority="2" dxfId="0">
      <iconSet iconSet="3Arrows" showValue="0">
        <cfvo type="percent" val="0"/>
        <cfvo gte="0" type="percent" val="0"/>
        <cfvo type="percent" val="1"/>
      </iconSet>
    </cfRule>
  </conditionalFormatting>
  <conditionalFormatting sqref="G69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E68" formulaRange="1"/>
  </ignoredErrors>
  <drawing r:id="rId3"/>
  <tableParts>
    <tablePart r:id="rId2"/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1:Q192"/>
  <sheetViews>
    <sheetView showGridLines="0" zoomScalePageLayoutView="0" workbookViewId="0" topLeftCell="A1">
      <pane ySplit="8" topLeftCell="A9" activePane="bottomLeft" state="frozen"/>
      <selection pane="topLeft" activeCell="O48" sqref="O48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5.421875" style="30" customWidth="1"/>
    <col min="12" max="12" width="5.00390625" style="30" customWidth="1"/>
    <col min="13" max="13" width="2.421875" style="30" customWidth="1"/>
    <col min="14" max="15" width="9.140625" style="30" customWidth="1"/>
    <col min="16" max="16" width="8.00390625" style="30" customWidth="1"/>
    <col min="17" max="16384" width="9.140625" style="30" customWidth="1"/>
  </cols>
  <sheetData>
    <row r="1" spans="2:15" ht="15.75" customHeight="1">
      <c r="B1" s="542" t="s">
        <v>36</v>
      </c>
      <c r="C1" s="542"/>
      <c r="L1" s="31"/>
      <c r="M1" s="31"/>
      <c r="N1" s="31"/>
      <c r="O1" s="31"/>
    </row>
    <row r="2" spans="2:15" ht="15.75" customHeight="1">
      <c r="B2" s="542"/>
      <c r="C2" s="542"/>
      <c r="L2" s="32"/>
      <c r="M2" s="31"/>
      <c r="N2" s="31"/>
      <c r="O2" s="153"/>
    </row>
    <row r="3" spans="2:15" ht="15.75" customHeight="1">
      <c r="B3" s="542"/>
      <c r="C3" s="542"/>
      <c r="L3" s="32"/>
      <c r="M3" s="31"/>
      <c r="N3" s="158"/>
      <c r="O3" s="153"/>
    </row>
    <row r="4" spans="2:15" ht="15.75" customHeight="1" thickBot="1">
      <c r="B4" s="542"/>
      <c r="C4" s="542"/>
      <c r="G4" s="25"/>
      <c r="L4" s="32"/>
      <c r="M4" s="31"/>
      <c r="N4" s="158"/>
      <c r="O4" s="31"/>
    </row>
    <row r="5" spans="2:10" ht="15.75" customHeight="1">
      <c r="B5" s="591" t="s">
        <v>49</v>
      </c>
      <c r="C5" s="592"/>
      <c r="D5" s="592"/>
      <c r="E5" s="592"/>
      <c r="F5" s="593"/>
      <c r="G5" s="33"/>
      <c r="H5" s="591" t="s">
        <v>161</v>
      </c>
      <c r="I5" s="592"/>
      <c r="J5" s="593"/>
    </row>
    <row r="6" spans="2:10" ht="15.75" customHeight="1">
      <c r="B6" s="594"/>
      <c r="C6" s="595"/>
      <c r="D6" s="595"/>
      <c r="E6" s="595"/>
      <c r="F6" s="596"/>
      <c r="G6" s="33"/>
      <c r="H6" s="594"/>
      <c r="I6" s="595"/>
      <c r="J6" s="596"/>
    </row>
    <row r="7" spans="2:15" ht="15.75" customHeight="1" thickBot="1">
      <c r="B7" s="597"/>
      <c r="C7" s="598"/>
      <c r="D7" s="598"/>
      <c r="E7" s="598"/>
      <c r="F7" s="599"/>
      <c r="G7" s="33"/>
      <c r="H7" s="597"/>
      <c r="I7" s="598"/>
      <c r="J7" s="599"/>
      <c r="O7" s="54"/>
    </row>
    <row r="8" spans="2:16" ht="15.75" customHeight="1" thickBot="1">
      <c r="B8" s="451" t="s">
        <v>16</v>
      </c>
      <c r="C8" s="452" t="s">
        <v>43</v>
      </c>
      <c r="D8" s="454" t="s">
        <v>103</v>
      </c>
      <c r="E8" s="455" t="s">
        <v>102</v>
      </c>
      <c r="F8" s="456" t="s">
        <v>17</v>
      </c>
      <c r="G8" s="148"/>
      <c r="H8" s="451" t="s">
        <v>16</v>
      </c>
      <c r="I8" s="452" t="s">
        <v>43</v>
      </c>
      <c r="J8" s="453" t="s">
        <v>17</v>
      </c>
      <c r="L8" s="148"/>
      <c r="N8" s="36"/>
      <c r="O8" s="36"/>
      <c r="P8" s="55"/>
    </row>
    <row r="9" spans="2:16" ht="15.75" customHeight="1">
      <c r="B9" s="155">
        <v>1</v>
      </c>
      <c r="C9" s="378" t="s">
        <v>173</v>
      </c>
      <c r="D9" s="378">
        <v>3364175</v>
      </c>
      <c r="E9" s="378">
        <v>3084292</v>
      </c>
      <c r="F9" s="360">
        <f aca="true" t="shared" si="0" ref="F9:F40">D9/E9-100%</f>
        <v>0.0907446506361913</v>
      </c>
      <c r="G9" s="258">
        <f>IF(D9&gt;E9,1,0)</f>
        <v>1</v>
      </c>
      <c r="H9" s="155">
        <v>1</v>
      </c>
      <c r="I9" s="110" t="s">
        <v>173</v>
      </c>
      <c r="J9" s="448">
        <v>0.5329257034749211</v>
      </c>
      <c r="L9" s="36"/>
      <c r="N9" s="38"/>
      <c r="O9" s="38"/>
      <c r="P9" s="151"/>
    </row>
    <row r="10" spans="2:16" ht="15.75" customHeight="1">
      <c r="B10" s="156">
        <v>2</v>
      </c>
      <c r="C10" s="295" t="s">
        <v>173</v>
      </c>
      <c r="D10" s="295">
        <v>2570938</v>
      </c>
      <c r="E10" s="295">
        <v>2303972</v>
      </c>
      <c r="F10" s="362">
        <f t="shared" si="0"/>
        <v>0.11587206788971405</v>
      </c>
      <c r="G10" s="258">
        <f aca="true" t="shared" si="1" ref="G10:G69">IF(D10&gt;E10,1,0)</f>
        <v>1</v>
      </c>
      <c r="H10" s="156">
        <v>2</v>
      </c>
      <c r="I10" s="12" t="s">
        <v>173</v>
      </c>
      <c r="J10" s="449">
        <v>0.42220543806646527</v>
      </c>
      <c r="L10" s="96"/>
      <c r="P10" s="151"/>
    </row>
    <row r="11" spans="2:16" ht="15.75" customHeight="1">
      <c r="B11" s="156">
        <v>3</v>
      </c>
      <c r="C11" s="295" t="s">
        <v>173</v>
      </c>
      <c r="D11" s="295">
        <v>2011450.45</v>
      </c>
      <c r="E11" s="295">
        <v>2183095</v>
      </c>
      <c r="F11" s="362">
        <f t="shared" si="0"/>
        <v>-0.07862440709176655</v>
      </c>
      <c r="G11" s="258">
        <f t="shared" si="1"/>
        <v>0</v>
      </c>
      <c r="H11" s="156">
        <v>3</v>
      </c>
      <c r="I11" s="12" t="s">
        <v>173</v>
      </c>
      <c r="J11" s="449">
        <v>0.3720167454725549</v>
      </c>
      <c r="P11" s="151"/>
    </row>
    <row r="12" spans="2:16" ht="15.75" customHeight="1">
      <c r="B12" s="156">
        <v>4</v>
      </c>
      <c r="C12" s="295" t="s">
        <v>173</v>
      </c>
      <c r="D12" s="295">
        <v>1908737</v>
      </c>
      <c r="E12" s="295">
        <v>1715147</v>
      </c>
      <c r="F12" s="362">
        <f t="shared" si="0"/>
        <v>0.11287079183300319</v>
      </c>
      <c r="G12" s="258">
        <f t="shared" si="1"/>
        <v>1</v>
      </c>
      <c r="H12" s="156">
        <v>4</v>
      </c>
      <c r="I12" s="12" t="s">
        <v>173</v>
      </c>
      <c r="J12" s="449">
        <v>0.2975206269827424</v>
      </c>
      <c r="L12" s="36"/>
      <c r="N12" s="38"/>
      <c r="O12" s="38"/>
      <c r="P12" s="151"/>
    </row>
    <row r="13" spans="2:16" ht="15.75" customHeight="1">
      <c r="B13" s="156">
        <v>5</v>
      </c>
      <c r="C13" s="295" t="s">
        <v>173</v>
      </c>
      <c r="D13" s="295">
        <v>1514071</v>
      </c>
      <c r="E13" s="295">
        <v>1347522</v>
      </c>
      <c r="F13" s="362">
        <f t="shared" si="0"/>
        <v>0.12359649786793825</v>
      </c>
      <c r="G13" s="258">
        <f t="shared" si="1"/>
        <v>1</v>
      </c>
      <c r="H13" s="156">
        <v>5</v>
      </c>
      <c r="I13" s="12" t="s">
        <v>173</v>
      </c>
      <c r="J13" s="449">
        <v>0.29667332467655716</v>
      </c>
      <c r="L13" s="96"/>
      <c r="P13" s="151"/>
    </row>
    <row r="14" spans="2:16" ht="15.75" customHeight="1">
      <c r="B14" s="156">
        <v>6</v>
      </c>
      <c r="C14" s="295" t="s">
        <v>173</v>
      </c>
      <c r="D14" s="295">
        <v>1154969.8783</v>
      </c>
      <c r="E14" s="295">
        <v>1324783.2645</v>
      </c>
      <c r="F14" s="362">
        <f t="shared" si="0"/>
        <v>-0.12818201342850677</v>
      </c>
      <c r="G14" s="258">
        <f t="shared" si="1"/>
        <v>0</v>
      </c>
      <c r="H14" s="156">
        <v>6</v>
      </c>
      <c r="I14" s="12" t="s">
        <v>173</v>
      </c>
      <c r="J14" s="449">
        <v>0.2911626801602194</v>
      </c>
      <c r="P14" s="151"/>
    </row>
    <row r="15" spans="2:16" ht="15.75" customHeight="1">
      <c r="B15" s="156">
        <v>7</v>
      </c>
      <c r="C15" s="295" t="s">
        <v>173</v>
      </c>
      <c r="D15" s="295">
        <v>943934.25</v>
      </c>
      <c r="E15" s="295">
        <v>985248.8899999999</v>
      </c>
      <c r="F15" s="362">
        <f t="shared" si="0"/>
        <v>-0.04193320126450473</v>
      </c>
      <c r="G15" s="258">
        <f t="shared" si="1"/>
        <v>0</v>
      </c>
      <c r="H15" s="156">
        <v>7</v>
      </c>
      <c r="I15" s="12" t="s">
        <v>173</v>
      </c>
      <c r="J15" s="449">
        <v>0.23625469741221994</v>
      </c>
      <c r="L15" s="36"/>
      <c r="N15" s="38"/>
      <c r="O15" s="38"/>
      <c r="P15" s="151"/>
    </row>
    <row r="16" spans="2:16" ht="15.75" customHeight="1">
      <c r="B16" s="156">
        <v>8</v>
      </c>
      <c r="C16" s="295" t="s">
        <v>173</v>
      </c>
      <c r="D16" s="295">
        <v>837130.12</v>
      </c>
      <c r="E16" s="295">
        <v>645598.3200000001</v>
      </c>
      <c r="F16" s="362">
        <f t="shared" si="0"/>
        <v>0.29667332467655716</v>
      </c>
      <c r="G16" s="258">
        <f t="shared" si="1"/>
        <v>1</v>
      </c>
      <c r="H16" s="156">
        <v>8</v>
      </c>
      <c r="I16" s="12" t="s">
        <v>173</v>
      </c>
      <c r="J16" s="449">
        <v>0.18782602298054663</v>
      </c>
      <c r="L16" s="96"/>
      <c r="P16" s="151"/>
    </row>
    <row r="17" spans="2:16" ht="15.75" customHeight="1">
      <c r="B17" s="156">
        <v>9</v>
      </c>
      <c r="C17" s="295" t="s">
        <v>173</v>
      </c>
      <c r="D17" s="295">
        <v>819655</v>
      </c>
      <c r="E17" s="295">
        <v>829565</v>
      </c>
      <c r="F17" s="362">
        <f t="shared" si="0"/>
        <v>-0.01194601990199684</v>
      </c>
      <c r="G17" s="258">
        <f t="shared" si="1"/>
        <v>0</v>
      </c>
      <c r="H17" s="156">
        <v>9</v>
      </c>
      <c r="I17" s="12" t="s">
        <v>173</v>
      </c>
      <c r="J17" s="449">
        <v>0.18187563195146605</v>
      </c>
      <c r="P17" s="151"/>
    </row>
    <row r="18" spans="2:16" ht="15.75" customHeight="1">
      <c r="B18" s="156">
        <v>10</v>
      </c>
      <c r="C18" s="295" t="s">
        <v>173</v>
      </c>
      <c r="D18" s="295">
        <v>745492</v>
      </c>
      <c r="E18" s="295">
        <v>739051</v>
      </c>
      <c r="F18" s="362">
        <f t="shared" si="0"/>
        <v>0.008715230748622238</v>
      </c>
      <c r="G18" s="258">
        <f t="shared" si="1"/>
        <v>1</v>
      </c>
      <c r="H18" s="156">
        <v>10</v>
      </c>
      <c r="I18" s="12" t="s">
        <v>173</v>
      </c>
      <c r="J18" s="449">
        <v>0.18124723314149782</v>
      </c>
      <c r="L18" s="36"/>
      <c r="N18" s="38"/>
      <c r="O18" s="38"/>
      <c r="P18" s="151"/>
    </row>
    <row r="19" spans="2:16" ht="15.75" customHeight="1">
      <c r="B19" s="156">
        <v>11</v>
      </c>
      <c r="C19" s="295" t="s">
        <v>173</v>
      </c>
      <c r="D19" s="295">
        <v>685244</v>
      </c>
      <c r="E19" s="295">
        <v>708360.7026</v>
      </c>
      <c r="F19" s="362">
        <f t="shared" si="0"/>
        <v>-0.03263408389984279</v>
      </c>
      <c r="G19" s="258">
        <f t="shared" si="1"/>
        <v>0</v>
      </c>
      <c r="H19" s="156">
        <v>11</v>
      </c>
      <c r="I19" s="12" t="s">
        <v>173</v>
      </c>
      <c r="J19" s="449">
        <v>0.17909622227548438</v>
      </c>
      <c r="L19" s="96"/>
      <c r="P19" s="151"/>
    </row>
    <row r="20" spans="2:16" ht="15.75" customHeight="1">
      <c r="B20" s="156">
        <v>12</v>
      </c>
      <c r="C20" s="295" t="s">
        <v>173</v>
      </c>
      <c r="D20" s="295">
        <v>643944</v>
      </c>
      <c r="E20" s="295">
        <v>629520</v>
      </c>
      <c r="F20" s="362">
        <f t="shared" si="0"/>
        <v>0.02291269538696139</v>
      </c>
      <c r="G20" s="258">
        <f t="shared" si="1"/>
        <v>1</v>
      </c>
      <c r="H20" s="156">
        <v>12</v>
      </c>
      <c r="I20" s="12" t="s">
        <v>173</v>
      </c>
      <c r="J20" s="449">
        <v>0.17495071423064634</v>
      </c>
      <c r="P20" s="151"/>
    </row>
    <row r="21" spans="2:16" ht="15.75" customHeight="1">
      <c r="B21" s="156">
        <v>13</v>
      </c>
      <c r="C21" s="295" t="s">
        <v>173</v>
      </c>
      <c r="D21" s="295">
        <v>602181</v>
      </c>
      <c r="E21" s="295">
        <v>608006</v>
      </c>
      <c r="F21" s="362">
        <f t="shared" si="0"/>
        <v>-0.009580497560879309</v>
      </c>
      <c r="G21" s="258">
        <f t="shared" si="1"/>
        <v>0</v>
      </c>
      <c r="H21" s="156">
        <v>13</v>
      </c>
      <c r="I21" s="12" t="s">
        <v>173</v>
      </c>
      <c r="J21" s="449">
        <v>0.16701170527192954</v>
      </c>
      <c r="L21" s="36"/>
      <c r="N21" s="38"/>
      <c r="O21" s="38"/>
      <c r="P21" s="151"/>
    </row>
    <row r="22" spans="2:12" ht="15.75" customHeight="1">
      <c r="B22" s="156">
        <v>14</v>
      </c>
      <c r="C22" s="295" t="s">
        <v>173</v>
      </c>
      <c r="D22" s="295">
        <v>537780</v>
      </c>
      <c r="E22" s="295">
        <v>460818</v>
      </c>
      <c r="F22" s="362">
        <f t="shared" si="0"/>
        <v>0.16701170527192954</v>
      </c>
      <c r="G22" s="258">
        <f t="shared" si="1"/>
        <v>1</v>
      </c>
      <c r="H22" s="156">
        <v>14</v>
      </c>
      <c r="I22" s="12" t="s">
        <v>173</v>
      </c>
      <c r="J22" s="449">
        <v>0.13010289945665243</v>
      </c>
      <c r="L22" s="96"/>
    </row>
    <row r="23" spans="2:10" ht="15.75" customHeight="1">
      <c r="B23" s="156">
        <v>15</v>
      </c>
      <c r="C23" s="295" t="s">
        <v>173</v>
      </c>
      <c r="D23" s="295">
        <v>533066.3729999999</v>
      </c>
      <c r="E23" s="295">
        <v>540163.095</v>
      </c>
      <c r="F23" s="362">
        <f t="shared" si="0"/>
        <v>-0.013138109703699885</v>
      </c>
      <c r="G23" s="258">
        <f t="shared" si="1"/>
        <v>0</v>
      </c>
      <c r="H23" s="156">
        <v>15</v>
      </c>
      <c r="I23" s="12" t="s">
        <v>173</v>
      </c>
      <c r="J23" s="449">
        <v>0.12626048190213357</v>
      </c>
    </row>
    <row r="24" spans="2:10" ht="15.75" customHeight="1">
      <c r="B24" s="156">
        <v>16</v>
      </c>
      <c r="C24" s="295" t="s">
        <v>173</v>
      </c>
      <c r="D24" s="295">
        <v>522434.46154000005</v>
      </c>
      <c r="E24" s="295">
        <v>514636</v>
      </c>
      <c r="F24" s="362">
        <f t="shared" si="0"/>
        <v>0.01515335409881935</v>
      </c>
      <c r="G24" s="258">
        <f t="shared" si="1"/>
        <v>1</v>
      </c>
      <c r="H24" s="156">
        <v>16</v>
      </c>
      <c r="I24" s="12" t="s">
        <v>173</v>
      </c>
      <c r="J24" s="449">
        <v>0.12359649786793825</v>
      </c>
    </row>
    <row r="25" spans="2:15" ht="15.75" customHeight="1">
      <c r="B25" s="156">
        <v>17</v>
      </c>
      <c r="C25" s="379" t="s">
        <v>173</v>
      </c>
      <c r="D25" s="295">
        <v>474294</v>
      </c>
      <c r="E25" s="295">
        <v>540810</v>
      </c>
      <c r="F25" s="362">
        <f t="shared" si="0"/>
        <v>-0.12299328784600871</v>
      </c>
      <c r="G25" s="258">
        <f t="shared" si="1"/>
        <v>0</v>
      </c>
      <c r="H25" s="156">
        <v>17</v>
      </c>
      <c r="I25" s="12" t="s">
        <v>173</v>
      </c>
      <c r="J25" s="449">
        <v>0.11655013986550244</v>
      </c>
      <c r="L25" s="600"/>
      <c r="M25" s="600"/>
      <c r="N25" s="600"/>
      <c r="O25" s="600"/>
    </row>
    <row r="26" spans="2:10" ht="15.75" customHeight="1">
      <c r="B26" s="156">
        <v>18</v>
      </c>
      <c r="C26" s="295" t="s">
        <v>173</v>
      </c>
      <c r="D26" s="295">
        <v>466148</v>
      </c>
      <c r="E26" s="295">
        <v>424562</v>
      </c>
      <c r="F26" s="362">
        <f t="shared" si="0"/>
        <v>0.09795035825156284</v>
      </c>
      <c r="G26" s="258">
        <f t="shared" si="1"/>
        <v>1</v>
      </c>
      <c r="H26" s="156">
        <v>18</v>
      </c>
      <c r="I26" s="12" t="s">
        <v>173</v>
      </c>
      <c r="J26" s="449">
        <v>0.11587206788971405</v>
      </c>
    </row>
    <row r="27" spans="2:17" ht="15.75" customHeight="1">
      <c r="B27" s="156">
        <v>19</v>
      </c>
      <c r="C27" s="295" t="s">
        <v>173</v>
      </c>
      <c r="D27" s="295">
        <v>442937</v>
      </c>
      <c r="E27" s="295">
        <v>374974</v>
      </c>
      <c r="F27" s="362">
        <f t="shared" si="0"/>
        <v>0.18124723314149782</v>
      </c>
      <c r="G27" s="258">
        <f t="shared" si="1"/>
        <v>1</v>
      </c>
      <c r="H27" s="156">
        <v>19</v>
      </c>
      <c r="I27" s="12" t="s">
        <v>173</v>
      </c>
      <c r="J27" s="449">
        <v>0.11287079183300319</v>
      </c>
      <c r="L27" s="85"/>
      <c r="M27" s="67"/>
      <c r="N27" s="67"/>
      <c r="O27" s="67"/>
      <c r="P27" s="67"/>
      <c r="Q27" s="67"/>
    </row>
    <row r="28" spans="2:17" ht="15.75" customHeight="1">
      <c r="B28" s="156">
        <v>20</v>
      </c>
      <c r="C28" s="295" t="s">
        <v>173</v>
      </c>
      <c r="D28" s="295">
        <v>432443</v>
      </c>
      <c r="E28" s="295">
        <v>451539</v>
      </c>
      <c r="F28" s="362">
        <f t="shared" si="0"/>
        <v>-0.042290920607079396</v>
      </c>
      <c r="G28" s="258">
        <f t="shared" si="1"/>
        <v>0</v>
      </c>
      <c r="H28" s="156">
        <v>20</v>
      </c>
      <c r="I28" s="12" t="s">
        <v>173</v>
      </c>
      <c r="J28" s="449">
        <v>0.10513732826810807</v>
      </c>
      <c r="L28" s="45"/>
      <c r="M28" s="86"/>
      <c r="N28" s="68"/>
      <c r="O28" s="68"/>
      <c r="P28" s="86"/>
      <c r="Q28" s="90"/>
    </row>
    <row r="29" spans="2:17" ht="15.75" customHeight="1">
      <c r="B29" s="156">
        <v>21</v>
      </c>
      <c r="C29" s="295" t="s">
        <v>173</v>
      </c>
      <c r="D29" s="295">
        <v>401755</v>
      </c>
      <c r="E29" s="295">
        <v>379913</v>
      </c>
      <c r="F29" s="362">
        <f t="shared" si="0"/>
        <v>0.057492110035718635</v>
      </c>
      <c r="G29" s="258">
        <f t="shared" si="1"/>
        <v>1</v>
      </c>
      <c r="H29" s="156">
        <v>21</v>
      </c>
      <c r="I29" s="12" t="s">
        <v>173</v>
      </c>
      <c r="J29" s="449">
        <v>0.09873792827165428</v>
      </c>
      <c r="L29" s="45"/>
      <c r="M29" s="86"/>
      <c r="N29" s="68"/>
      <c r="O29" s="68"/>
      <c r="P29" s="86"/>
      <c r="Q29" s="90"/>
    </row>
    <row r="30" spans="2:17" ht="15.75" customHeight="1">
      <c r="B30" s="156">
        <v>22</v>
      </c>
      <c r="C30" s="295" t="s">
        <v>173</v>
      </c>
      <c r="D30" s="295">
        <v>401642.31999999995</v>
      </c>
      <c r="E30" s="295">
        <v>309546</v>
      </c>
      <c r="F30" s="362">
        <f t="shared" si="0"/>
        <v>0.2975206269827424</v>
      </c>
      <c r="G30" s="258">
        <f t="shared" si="1"/>
        <v>1</v>
      </c>
      <c r="H30" s="156">
        <v>22</v>
      </c>
      <c r="I30" s="12" t="s">
        <v>173</v>
      </c>
      <c r="J30" s="449">
        <v>0.09795035825156284</v>
      </c>
      <c r="L30" s="45"/>
      <c r="M30" s="88"/>
      <c r="N30" s="148"/>
      <c r="O30" s="148"/>
      <c r="P30" s="86"/>
      <c r="Q30" s="90"/>
    </row>
    <row r="31" spans="2:17" ht="15.75" customHeight="1">
      <c r="B31" s="156">
        <v>23</v>
      </c>
      <c r="C31" s="295" t="s">
        <v>173</v>
      </c>
      <c r="D31" s="295">
        <v>384406.5682364671</v>
      </c>
      <c r="E31" s="295">
        <v>396637.79009</v>
      </c>
      <c r="F31" s="362">
        <f t="shared" si="0"/>
        <v>-0.030837257969689613</v>
      </c>
      <c r="G31" s="258">
        <f t="shared" si="1"/>
        <v>0</v>
      </c>
      <c r="H31" s="156">
        <v>23</v>
      </c>
      <c r="I31" s="12" t="s">
        <v>173</v>
      </c>
      <c r="J31" s="449">
        <v>0.0907446506361913</v>
      </c>
      <c r="L31" s="45"/>
      <c r="M31" s="86"/>
      <c r="N31" s="148"/>
      <c r="O31" s="148"/>
      <c r="P31" s="86"/>
      <c r="Q31" s="90"/>
    </row>
    <row r="32" spans="2:17" ht="15.75" customHeight="1">
      <c r="B32" s="156">
        <v>24</v>
      </c>
      <c r="C32" s="295" t="s">
        <v>173</v>
      </c>
      <c r="D32" s="295">
        <v>339534</v>
      </c>
      <c r="E32" s="295">
        <v>340417</v>
      </c>
      <c r="F32" s="362">
        <f t="shared" si="0"/>
        <v>-0.0025938775090550426</v>
      </c>
      <c r="G32" s="258">
        <f t="shared" si="1"/>
        <v>0</v>
      </c>
      <c r="H32" s="156">
        <v>24</v>
      </c>
      <c r="I32" s="12" t="s">
        <v>173</v>
      </c>
      <c r="J32" s="449">
        <v>0.08251935930596366</v>
      </c>
      <c r="L32" s="45"/>
      <c r="M32" s="86"/>
      <c r="N32" s="69"/>
      <c r="O32" s="89"/>
      <c r="P32" s="86"/>
      <c r="Q32" s="90"/>
    </row>
    <row r="33" spans="2:16" ht="15.75" customHeight="1">
      <c r="B33" s="156">
        <v>25</v>
      </c>
      <c r="C33" s="295" t="s">
        <v>173</v>
      </c>
      <c r="D33" s="295">
        <v>338379</v>
      </c>
      <c r="E33" s="295">
        <v>329972</v>
      </c>
      <c r="F33" s="362">
        <f t="shared" si="0"/>
        <v>0.025477919338610544</v>
      </c>
      <c r="G33" s="258">
        <f t="shared" si="1"/>
        <v>1</v>
      </c>
      <c r="H33" s="156">
        <v>25</v>
      </c>
      <c r="I33" s="184" t="s">
        <v>173</v>
      </c>
      <c r="J33" s="449">
        <v>0.07864942939172082</v>
      </c>
      <c r="L33" s="25"/>
      <c r="M33" s="25"/>
      <c r="N33" s="26"/>
      <c r="O33" s="97"/>
      <c r="P33" s="25"/>
    </row>
    <row r="34" spans="2:16" ht="15.75" customHeight="1">
      <c r="B34" s="156">
        <v>26</v>
      </c>
      <c r="C34" s="295" t="s">
        <v>173</v>
      </c>
      <c r="D34" s="295">
        <v>334888</v>
      </c>
      <c r="E34" s="295">
        <v>299931</v>
      </c>
      <c r="F34" s="362">
        <f t="shared" si="0"/>
        <v>0.11655013986550244</v>
      </c>
      <c r="G34" s="258">
        <f t="shared" si="1"/>
        <v>1</v>
      </c>
      <c r="H34" s="156">
        <v>26</v>
      </c>
      <c r="I34" s="12" t="s">
        <v>173</v>
      </c>
      <c r="J34" s="449">
        <v>0.06709401484306277</v>
      </c>
      <c r="L34" s="25"/>
      <c r="M34" s="25"/>
      <c r="N34" s="26"/>
      <c r="O34" s="97"/>
      <c r="P34" s="25"/>
    </row>
    <row r="35" spans="2:16" ht="15.75" customHeight="1">
      <c r="B35" s="156">
        <v>27</v>
      </c>
      <c r="C35" s="295" t="s">
        <v>173</v>
      </c>
      <c r="D35" s="295">
        <v>327195.82200000004</v>
      </c>
      <c r="E35" s="295">
        <v>264667</v>
      </c>
      <c r="F35" s="362">
        <f t="shared" si="0"/>
        <v>0.23625469741221994</v>
      </c>
      <c r="G35" s="258">
        <f t="shared" si="1"/>
        <v>1</v>
      </c>
      <c r="H35" s="156">
        <v>27</v>
      </c>
      <c r="I35" s="12" t="s">
        <v>173</v>
      </c>
      <c r="J35" s="449">
        <v>0.057492110035718635</v>
      </c>
      <c r="L35" s="25"/>
      <c r="M35" s="25"/>
      <c r="N35" s="26"/>
      <c r="O35" s="97"/>
      <c r="P35" s="25"/>
    </row>
    <row r="36" spans="2:16" ht="15.75" customHeight="1">
      <c r="B36" s="156">
        <v>28</v>
      </c>
      <c r="C36" s="295" t="s">
        <v>173</v>
      </c>
      <c r="D36" s="295">
        <v>325458</v>
      </c>
      <c r="E36" s="295">
        <v>370811</v>
      </c>
      <c r="F36" s="362">
        <f t="shared" si="0"/>
        <v>-0.12230759065939256</v>
      </c>
      <c r="G36" s="258">
        <f t="shared" si="1"/>
        <v>0</v>
      </c>
      <c r="H36" s="156">
        <v>28</v>
      </c>
      <c r="I36" s="183" t="s">
        <v>173</v>
      </c>
      <c r="J36" s="449">
        <v>0.05716342945453268</v>
      </c>
      <c r="L36" s="25"/>
      <c r="M36" s="25"/>
      <c r="N36" s="26"/>
      <c r="O36" s="97"/>
      <c r="P36" s="25"/>
    </row>
    <row r="37" spans="2:16" ht="15.75" customHeight="1">
      <c r="B37" s="156">
        <v>29</v>
      </c>
      <c r="C37" s="295" t="s">
        <v>173</v>
      </c>
      <c r="D37" s="295">
        <v>284470</v>
      </c>
      <c r="E37" s="295">
        <v>283319</v>
      </c>
      <c r="F37" s="362">
        <f t="shared" si="0"/>
        <v>0.004062558458839627</v>
      </c>
      <c r="G37" s="258">
        <f t="shared" si="1"/>
        <v>1</v>
      </c>
      <c r="H37" s="156">
        <v>29</v>
      </c>
      <c r="I37" s="12" t="s">
        <v>173</v>
      </c>
      <c r="J37" s="449">
        <v>0.05029043061428751</v>
      </c>
      <c r="L37" s="25"/>
      <c r="M37" s="25"/>
      <c r="N37" s="26"/>
      <c r="O37" s="97"/>
      <c r="P37" s="25"/>
    </row>
    <row r="38" spans="2:16" ht="15.75" customHeight="1">
      <c r="B38" s="156">
        <v>30</v>
      </c>
      <c r="C38" s="295" t="s">
        <v>173</v>
      </c>
      <c r="D38" s="295">
        <v>283488.3532</v>
      </c>
      <c r="E38" s="295">
        <v>258012.71250000002</v>
      </c>
      <c r="F38" s="362">
        <f t="shared" si="0"/>
        <v>0.09873792827165428</v>
      </c>
      <c r="G38" s="258">
        <f t="shared" si="1"/>
        <v>1</v>
      </c>
      <c r="H38" s="156">
        <v>30</v>
      </c>
      <c r="I38" s="12" t="s">
        <v>173</v>
      </c>
      <c r="J38" s="449">
        <v>0.036215510271771834</v>
      </c>
      <c r="L38" s="25"/>
      <c r="M38" s="25"/>
      <c r="N38" s="26"/>
      <c r="O38" s="97"/>
      <c r="P38" s="25"/>
    </row>
    <row r="39" spans="2:16" ht="15.75" customHeight="1">
      <c r="B39" s="156">
        <v>31</v>
      </c>
      <c r="C39" s="295" t="s">
        <v>173</v>
      </c>
      <c r="D39" s="295">
        <v>274465.02</v>
      </c>
      <c r="E39" s="295">
        <v>231065</v>
      </c>
      <c r="F39" s="362">
        <f t="shared" si="0"/>
        <v>0.18782602298054663</v>
      </c>
      <c r="G39" s="258">
        <f t="shared" si="1"/>
        <v>1</v>
      </c>
      <c r="H39" s="156">
        <v>31</v>
      </c>
      <c r="I39" s="12" t="s">
        <v>173</v>
      </c>
      <c r="J39" s="449">
        <v>0.025477919338610544</v>
      </c>
      <c r="L39" s="25"/>
      <c r="M39" s="25"/>
      <c r="N39" s="26"/>
      <c r="O39" s="97"/>
      <c r="P39" s="25"/>
    </row>
    <row r="40" spans="2:17" ht="15.75" customHeight="1">
      <c r="B40" s="156">
        <v>32</v>
      </c>
      <c r="C40" s="295" t="s">
        <v>173</v>
      </c>
      <c r="D40" s="295">
        <v>269338</v>
      </c>
      <c r="E40" s="295">
        <v>286429</v>
      </c>
      <c r="F40" s="362">
        <f t="shared" si="0"/>
        <v>-0.0596692374026373</v>
      </c>
      <c r="G40" s="258">
        <f t="shared" si="1"/>
        <v>0</v>
      </c>
      <c r="H40" s="156">
        <v>32</v>
      </c>
      <c r="I40" s="12" t="s">
        <v>173</v>
      </c>
      <c r="J40" s="449">
        <v>0.02291269538696139</v>
      </c>
      <c r="L40" s="25"/>
      <c r="M40" s="25"/>
      <c r="N40" s="70"/>
      <c r="O40" s="79"/>
      <c r="P40" s="80"/>
      <c r="Q40" s="95"/>
    </row>
    <row r="41" spans="2:17" ht="15.75" customHeight="1">
      <c r="B41" s="156">
        <v>33</v>
      </c>
      <c r="C41" s="295" t="s">
        <v>173</v>
      </c>
      <c r="D41" s="295">
        <v>269007</v>
      </c>
      <c r="E41" s="295">
        <v>175486</v>
      </c>
      <c r="F41" s="362">
        <f aca="true" t="shared" si="2" ref="F41:F53">D41/E41-100%</f>
        <v>0.5329257034749211</v>
      </c>
      <c r="G41" s="258">
        <f t="shared" si="1"/>
        <v>1</v>
      </c>
      <c r="H41" s="156">
        <v>33</v>
      </c>
      <c r="I41" s="12" t="s">
        <v>173</v>
      </c>
      <c r="J41" s="449">
        <v>0.017014217013143318</v>
      </c>
      <c r="L41" s="25"/>
      <c r="M41" s="25"/>
      <c r="N41" s="70"/>
      <c r="O41" s="79"/>
      <c r="P41" s="80"/>
      <c r="Q41" s="95"/>
    </row>
    <row r="42" spans="2:17" ht="15.75" customHeight="1">
      <c r="B42" s="156">
        <v>34</v>
      </c>
      <c r="C42" s="295" t="s">
        <v>173</v>
      </c>
      <c r="D42" s="295">
        <v>260780</v>
      </c>
      <c r="E42" s="295">
        <v>201973</v>
      </c>
      <c r="F42" s="362">
        <f t="shared" si="2"/>
        <v>0.2911626801602194</v>
      </c>
      <c r="G42" s="258">
        <f t="shared" si="1"/>
        <v>1</v>
      </c>
      <c r="H42" s="156">
        <v>34</v>
      </c>
      <c r="I42" s="12" t="s">
        <v>173</v>
      </c>
      <c r="J42" s="449">
        <v>0.01515335409881935</v>
      </c>
      <c r="L42" s="25"/>
      <c r="M42" s="25"/>
      <c r="N42" s="70"/>
      <c r="O42" s="79"/>
      <c r="P42" s="80"/>
      <c r="Q42" s="95"/>
    </row>
    <row r="43" spans="2:16" ht="15.75" customHeight="1">
      <c r="B43" s="156">
        <v>35</v>
      </c>
      <c r="C43" s="295" t="s">
        <v>173</v>
      </c>
      <c r="D43" s="295">
        <v>251769.14400000003</v>
      </c>
      <c r="E43" s="295">
        <v>232577.036</v>
      </c>
      <c r="F43" s="362">
        <f t="shared" si="2"/>
        <v>0.08251935930596366</v>
      </c>
      <c r="G43" s="258">
        <f t="shared" si="1"/>
        <v>1</v>
      </c>
      <c r="H43" s="156">
        <v>35</v>
      </c>
      <c r="I43" s="12" t="s">
        <v>173</v>
      </c>
      <c r="J43" s="449">
        <v>0.008715230748622238</v>
      </c>
      <c r="L43" s="25"/>
      <c r="M43" s="25"/>
      <c r="N43" s="26"/>
      <c r="O43" s="97"/>
      <c r="P43" s="25"/>
    </row>
    <row r="44" spans="2:16" ht="15.75" customHeight="1">
      <c r="B44" s="156">
        <v>36</v>
      </c>
      <c r="C44" s="295" t="s">
        <v>173</v>
      </c>
      <c r="D44" s="295">
        <v>250000</v>
      </c>
      <c r="E44" s="295">
        <v>281900</v>
      </c>
      <c r="F44" s="362">
        <f t="shared" si="2"/>
        <v>-0.11316069528201489</v>
      </c>
      <c r="G44" s="258">
        <f t="shared" si="1"/>
        <v>0</v>
      </c>
      <c r="H44" s="156">
        <v>36</v>
      </c>
      <c r="I44" s="12" t="s">
        <v>173</v>
      </c>
      <c r="J44" s="449">
        <v>0.00704205002623759</v>
      </c>
      <c r="L44" s="25"/>
      <c r="M44" s="25"/>
      <c r="N44" s="26"/>
      <c r="O44" s="97"/>
      <c r="P44" s="25"/>
    </row>
    <row r="45" spans="2:10" ht="15.75" customHeight="1">
      <c r="B45" s="156">
        <v>37</v>
      </c>
      <c r="C45" s="379" t="s">
        <v>173</v>
      </c>
      <c r="D45" s="295">
        <v>240788</v>
      </c>
      <c r="E45" s="295">
        <v>227768</v>
      </c>
      <c r="F45" s="362">
        <f t="shared" si="2"/>
        <v>0.05716342945453268</v>
      </c>
      <c r="G45" s="258">
        <f t="shared" si="1"/>
        <v>1</v>
      </c>
      <c r="H45" s="156">
        <v>37</v>
      </c>
      <c r="I45" s="12" t="s">
        <v>173</v>
      </c>
      <c r="J45" s="449">
        <v>0.004062558458839627</v>
      </c>
    </row>
    <row r="46" spans="2:14" ht="15.75" customHeight="1">
      <c r="B46" s="156">
        <v>38</v>
      </c>
      <c r="C46" s="379" t="s">
        <v>173</v>
      </c>
      <c r="D46" s="295">
        <v>239950</v>
      </c>
      <c r="E46" s="295">
        <v>243811</v>
      </c>
      <c r="F46" s="362">
        <f t="shared" si="2"/>
        <v>-0.015836036930245156</v>
      </c>
      <c r="G46" s="258">
        <f t="shared" si="1"/>
        <v>0</v>
      </c>
      <c r="H46" s="156">
        <v>38</v>
      </c>
      <c r="I46" s="12" t="s">
        <v>173</v>
      </c>
      <c r="J46" s="449">
        <v>-0.0025938775090550426</v>
      </c>
      <c r="L46" s="36"/>
      <c r="N46" s="38"/>
    </row>
    <row r="47" spans="2:12" ht="15.75" customHeight="1">
      <c r="B47" s="156">
        <v>39</v>
      </c>
      <c r="C47" s="295" t="s">
        <v>173</v>
      </c>
      <c r="D47" s="295">
        <v>230290.376</v>
      </c>
      <c r="E47" s="295">
        <v>228680</v>
      </c>
      <c r="F47" s="362">
        <f t="shared" si="2"/>
        <v>0.00704205002623759</v>
      </c>
      <c r="G47" s="258">
        <f t="shared" si="1"/>
        <v>1</v>
      </c>
      <c r="H47" s="156">
        <v>39</v>
      </c>
      <c r="I47" s="12" t="s">
        <v>173</v>
      </c>
      <c r="J47" s="449">
        <v>-0.007293318233295598</v>
      </c>
      <c r="L47" s="96"/>
    </row>
    <row r="48" spans="2:10" ht="15.75" customHeight="1">
      <c r="B48" s="156">
        <v>40</v>
      </c>
      <c r="C48" s="295" t="s">
        <v>173</v>
      </c>
      <c r="D48" s="295">
        <v>224261</v>
      </c>
      <c r="E48" s="295">
        <v>263153</v>
      </c>
      <c r="F48" s="362">
        <f t="shared" si="2"/>
        <v>-0.14779234893769022</v>
      </c>
      <c r="G48" s="258">
        <f t="shared" si="1"/>
        <v>0</v>
      </c>
      <c r="H48" s="156">
        <v>40</v>
      </c>
      <c r="I48" s="12" t="s">
        <v>173</v>
      </c>
      <c r="J48" s="449">
        <v>-0.009580497560879309</v>
      </c>
    </row>
    <row r="49" spans="2:14" ht="15.75" customHeight="1">
      <c r="B49" s="156">
        <v>41</v>
      </c>
      <c r="C49" s="295" t="s">
        <v>173</v>
      </c>
      <c r="D49" s="295">
        <v>219310</v>
      </c>
      <c r="E49" s="295">
        <v>208808.90999999997</v>
      </c>
      <c r="F49" s="362">
        <f t="shared" si="2"/>
        <v>0.05029043061428751</v>
      </c>
      <c r="G49" s="258">
        <f t="shared" si="1"/>
        <v>1</v>
      </c>
      <c r="H49" s="156">
        <v>41</v>
      </c>
      <c r="I49" s="12" t="s">
        <v>173</v>
      </c>
      <c r="J49" s="449">
        <v>-0.01194601990199684</v>
      </c>
      <c r="L49" s="36"/>
      <c r="N49" s="38"/>
    </row>
    <row r="50" spans="2:12" ht="15.75" customHeight="1">
      <c r="B50" s="156">
        <v>42</v>
      </c>
      <c r="C50" s="295" t="s">
        <v>173</v>
      </c>
      <c r="D50" s="295">
        <v>215073</v>
      </c>
      <c r="E50" s="295">
        <v>181976</v>
      </c>
      <c r="F50" s="362">
        <f t="shared" si="2"/>
        <v>0.18187563195146605</v>
      </c>
      <c r="G50" s="258">
        <f t="shared" si="1"/>
        <v>1</v>
      </c>
      <c r="H50" s="156">
        <v>42</v>
      </c>
      <c r="I50" s="12" t="s">
        <v>173</v>
      </c>
      <c r="J50" s="449">
        <v>-0.013138109703699885</v>
      </c>
      <c r="L50" s="96"/>
    </row>
    <row r="51" spans="2:10" ht="15.75" customHeight="1">
      <c r="B51" s="156">
        <v>43</v>
      </c>
      <c r="C51" s="295" t="s">
        <v>173</v>
      </c>
      <c r="D51" s="295">
        <v>213364</v>
      </c>
      <c r="E51" s="295">
        <v>181594</v>
      </c>
      <c r="F51" s="362">
        <f t="shared" si="2"/>
        <v>0.17495071423064634</v>
      </c>
      <c r="G51" s="258">
        <f t="shared" si="1"/>
        <v>1</v>
      </c>
      <c r="H51" s="156">
        <v>43</v>
      </c>
      <c r="I51" s="183" t="s">
        <v>173</v>
      </c>
      <c r="J51" s="449">
        <v>-0.015836036930245156</v>
      </c>
    </row>
    <row r="52" spans="2:10" ht="15.75" customHeight="1">
      <c r="B52" s="156">
        <v>44</v>
      </c>
      <c r="C52" s="295" t="s">
        <v>173</v>
      </c>
      <c r="D52" s="295">
        <v>202591</v>
      </c>
      <c r="E52" s="295">
        <v>189853</v>
      </c>
      <c r="F52" s="362">
        <f t="shared" si="2"/>
        <v>0.06709401484306277</v>
      </c>
      <c r="G52" s="258">
        <f t="shared" si="1"/>
        <v>1</v>
      </c>
      <c r="H52" s="203">
        <v>44</v>
      </c>
      <c r="I52" s="12" t="s">
        <v>173</v>
      </c>
      <c r="J52" s="449">
        <v>-0.019528983670457523</v>
      </c>
    </row>
    <row r="53" spans="2:10" ht="15.75" customHeight="1">
      <c r="B53" s="156">
        <v>45</v>
      </c>
      <c r="C53" s="295" t="s">
        <v>173</v>
      </c>
      <c r="D53" s="295">
        <v>198285</v>
      </c>
      <c r="E53" s="295">
        <v>254675</v>
      </c>
      <c r="F53" s="362">
        <f t="shared" si="2"/>
        <v>-0.221419456169628</v>
      </c>
      <c r="G53" s="258">
        <f t="shared" si="1"/>
        <v>0</v>
      </c>
      <c r="H53" s="156">
        <v>45</v>
      </c>
      <c r="I53" s="12" t="s">
        <v>173</v>
      </c>
      <c r="J53" s="449">
        <v>-0.020138387523400025</v>
      </c>
    </row>
    <row r="54" spans="2:10" ht="15.75" customHeight="1">
      <c r="B54" s="156">
        <v>46</v>
      </c>
      <c r="C54" s="295" t="s">
        <v>173</v>
      </c>
      <c r="D54" s="295">
        <v>188300</v>
      </c>
      <c r="E54" s="295">
        <v>132400</v>
      </c>
      <c r="F54" s="362">
        <f aca="true" t="shared" si="3" ref="F54:F67">D54/E54-100%</f>
        <v>0.42220543806646527</v>
      </c>
      <c r="G54" s="258">
        <f t="shared" si="1"/>
        <v>1</v>
      </c>
      <c r="H54" s="156">
        <v>46</v>
      </c>
      <c r="I54" s="12" t="s">
        <v>173</v>
      </c>
      <c r="J54" s="449">
        <v>-0.030837257969689613</v>
      </c>
    </row>
    <row r="55" spans="2:10" ht="15.75" customHeight="1">
      <c r="B55" s="156">
        <v>47</v>
      </c>
      <c r="C55" s="295" t="s">
        <v>173</v>
      </c>
      <c r="D55" s="295">
        <v>188022</v>
      </c>
      <c r="E55" s="295">
        <v>166376</v>
      </c>
      <c r="F55" s="362">
        <f t="shared" si="3"/>
        <v>0.13010289945665243</v>
      </c>
      <c r="G55" s="258">
        <f t="shared" si="1"/>
        <v>1</v>
      </c>
      <c r="H55" s="156">
        <v>47</v>
      </c>
      <c r="I55" s="12" t="s">
        <v>173</v>
      </c>
      <c r="J55" s="449">
        <v>-0.03263408389984279</v>
      </c>
    </row>
    <row r="56" spans="2:10" ht="15.75" customHeight="1">
      <c r="B56" s="156">
        <v>48</v>
      </c>
      <c r="C56" s="379" t="s">
        <v>173</v>
      </c>
      <c r="D56" s="295">
        <v>174064</v>
      </c>
      <c r="E56" s="295">
        <v>177531</v>
      </c>
      <c r="F56" s="362">
        <f t="shared" si="3"/>
        <v>-0.019528983670457523</v>
      </c>
      <c r="G56" s="258">
        <f t="shared" si="1"/>
        <v>0</v>
      </c>
      <c r="H56" s="156">
        <v>48</v>
      </c>
      <c r="I56" s="12" t="s">
        <v>173</v>
      </c>
      <c r="J56" s="449">
        <v>-0.04193320126450473</v>
      </c>
    </row>
    <row r="57" spans="2:10" ht="15.75" customHeight="1">
      <c r="B57" s="203">
        <v>49</v>
      </c>
      <c r="C57" s="295" t="s">
        <v>173</v>
      </c>
      <c r="D57" s="295">
        <v>172688.871</v>
      </c>
      <c r="E57" s="295">
        <v>160097.309</v>
      </c>
      <c r="F57" s="362">
        <f t="shared" si="3"/>
        <v>0.07864942939172082</v>
      </c>
      <c r="G57" s="258">
        <f t="shared" si="1"/>
        <v>1</v>
      </c>
      <c r="H57" s="156">
        <v>49</v>
      </c>
      <c r="I57" s="12" t="s">
        <v>173</v>
      </c>
      <c r="J57" s="449">
        <v>-0.042290920607079396</v>
      </c>
    </row>
    <row r="58" spans="2:10" ht="15.75" customHeight="1">
      <c r="B58" s="156">
        <v>50</v>
      </c>
      <c r="C58" s="380" t="s">
        <v>173</v>
      </c>
      <c r="D58" s="311">
        <v>153365</v>
      </c>
      <c r="E58" s="311">
        <v>156517</v>
      </c>
      <c r="F58" s="362">
        <f t="shared" si="3"/>
        <v>-0.020138387523400025</v>
      </c>
      <c r="G58" s="258">
        <f t="shared" si="1"/>
        <v>0</v>
      </c>
      <c r="H58" s="156">
        <v>50</v>
      </c>
      <c r="I58" s="12" t="s">
        <v>173</v>
      </c>
      <c r="J58" s="449">
        <v>-0.0596692374026373</v>
      </c>
    </row>
    <row r="59" spans="2:10" ht="15.75" customHeight="1">
      <c r="B59" s="156">
        <v>51</v>
      </c>
      <c r="C59" s="295" t="s">
        <v>173</v>
      </c>
      <c r="D59" s="295">
        <v>149162.4241666667</v>
      </c>
      <c r="E59" s="295">
        <v>146667</v>
      </c>
      <c r="F59" s="362">
        <f t="shared" si="3"/>
        <v>0.017014217013143318</v>
      </c>
      <c r="G59" s="258">
        <f t="shared" si="1"/>
        <v>1</v>
      </c>
      <c r="H59" s="156">
        <v>51</v>
      </c>
      <c r="I59" s="12" t="s">
        <v>173</v>
      </c>
      <c r="J59" s="449">
        <v>-0.06858578270863036</v>
      </c>
    </row>
    <row r="60" spans="2:10" ht="15.75" customHeight="1">
      <c r="B60" s="156">
        <v>52</v>
      </c>
      <c r="C60" s="295" t="s">
        <v>173</v>
      </c>
      <c r="D60" s="295">
        <v>146825</v>
      </c>
      <c r="E60" s="295">
        <v>107014</v>
      </c>
      <c r="F60" s="362">
        <f t="shared" si="3"/>
        <v>0.3720167454725549</v>
      </c>
      <c r="G60" s="258">
        <f t="shared" si="1"/>
        <v>1</v>
      </c>
      <c r="H60" s="156">
        <v>52</v>
      </c>
      <c r="I60" s="12" t="s">
        <v>173</v>
      </c>
      <c r="J60" s="449">
        <v>-0.07862440709176655</v>
      </c>
    </row>
    <row r="61" spans="2:10" ht="15.75" customHeight="1">
      <c r="B61" s="156">
        <v>53</v>
      </c>
      <c r="C61" s="295" t="s">
        <v>173</v>
      </c>
      <c r="D61" s="295">
        <v>145071.49</v>
      </c>
      <c r="E61" s="295">
        <v>155754</v>
      </c>
      <c r="F61" s="362">
        <f t="shared" si="3"/>
        <v>-0.06858578270863036</v>
      </c>
      <c r="G61" s="258">
        <f t="shared" si="1"/>
        <v>0</v>
      </c>
      <c r="H61" s="156">
        <v>53</v>
      </c>
      <c r="I61" s="12" t="s">
        <v>173</v>
      </c>
      <c r="J61" s="449">
        <v>-0.11316069528201489</v>
      </c>
    </row>
    <row r="62" spans="2:10" ht="15.75" customHeight="1">
      <c r="B62" s="156">
        <v>54</v>
      </c>
      <c r="C62" s="295" t="s">
        <v>173</v>
      </c>
      <c r="D62" s="295">
        <v>142859.28999999998</v>
      </c>
      <c r="E62" s="295">
        <v>129268.36</v>
      </c>
      <c r="F62" s="362">
        <f t="shared" si="3"/>
        <v>0.10513732826810807</v>
      </c>
      <c r="G62" s="258">
        <f t="shared" si="1"/>
        <v>1</v>
      </c>
      <c r="H62" s="156">
        <v>54</v>
      </c>
      <c r="I62" s="12" t="s">
        <v>173</v>
      </c>
      <c r="J62" s="449">
        <v>-0.12230759065939256</v>
      </c>
    </row>
    <row r="63" spans="2:10" ht="15.75" customHeight="1">
      <c r="B63" s="156">
        <v>55</v>
      </c>
      <c r="C63" s="295" t="s">
        <v>173</v>
      </c>
      <c r="D63" s="295">
        <v>127906</v>
      </c>
      <c r="E63" s="295">
        <v>108478</v>
      </c>
      <c r="F63" s="362">
        <f t="shared" si="3"/>
        <v>0.17909622227548438</v>
      </c>
      <c r="G63" s="258">
        <f t="shared" si="1"/>
        <v>1</v>
      </c>
      <c r="H63" s="156">
        <v>55</v>
      </c>
      <c r="I63" s="183" t="s">
        <v>173</v>
      </c>
      <c r="J63" s="449">
        <v>-0.12299328784600871</v>
      </c>
    </row>
    <row r="64" spans="2:10" ht="15.75" customHeight="1">
      <c r="B64" s="156">
        <v>56</v>
      </c>
      <c r="C64" s="295" t="s">
        <v>173</v>
      </c>
      <c r="D64" s="295">
        <v>109570</v>
      </c>
      <c r="E64" s="295">
        <v>110375</v>
      </c>
      <c r="F64" s="362">
        <f t="shared" si="3"/>
        <v>-0.007293318233295598</v>
      </c>
      <c r="G64" s="258">
        <f t="shared" si="1"/>
        <v>0</v>
      </c>
      <c r="H64" s="156">
        <v>56</v>
      </c>
      <c r="I64" s="12" t="s">
        <v>173</v>
      </c>
      <c r="J64" s="449">
        <v>-0.12818201342850677</v>
      </c>
    </row>
    <row r="65" spans="2:10" ht="15.75" customHeight="1">
      <c r="B65" s="156">
        <v>57</v>
      </c>
      <c r="C65" s="295" t="s">
        <v>173</v>
      </c>
      <c r="D65" s="295">
        <v>103218</v>
      </c>
      <c r="E65" s="295">
        <v>141446</v>
      </c>
      <c r="F65" s="362">
        <f t="shared" si="3"/>
        <v>-0.27026568443080756</v>
      </c>
      <c r="G65" s="258">
        <f t="shared" si="1"/>
        <v>0</v>
      </c>
      <c r="H65" s="156">
        <v>57</v>
      </c>
      <c r="I65" s="12" t="s">
        <v>173</v>
      </c>
      <c r="J65" s="449">
        <v>-0.14779234893769022</v>
      </c>
    </row>
    <row r="66" spans="2:10" ht="15.75" customHeight="1">
      <c r="B66" s="156">
        <v>58</v>
      </c>
      <c r="C66" s="295" t="s">
        <v>173</v>
      </c>
      <c r="D66" s="295">
        <v>84884</v>
      </c>
      <c r="E66" s="295">
        <v>75368</v>
      </c>
      <c r="F66" s="362">
        <f t="shared" si="3"/>
        <v>0.12626048190213357</v>
      </c>
      <c r="G66" s="258">
        <f t="shared" si="1"/>
        <v>1</v>
      </c>
      <c r="H66" s="156">
        <v>58</v>
      </c>
      <c r="I66" s="12" t="s">
        <v>173</v>
      </c>
      <c r="J66" s="449">
        <v>-0.221419456169628</v>
      </c>
    </row>
    <row r="67" spans="2:10" ht="15.75" customHeight="1" thickBot="1">
      <c r="B67" s="144">
        <v>59</v>
      </c>
      <c r="C67" s="388" t="s">
        <v>173</v>
      </c>
      <c r="D67" s="388">
        <v>49986</v>
      </c>
      <c r="E67" s="388">
        <v>48239</v>
      </c>
      <c r="F67" s="363">
        <f t="shared" si="3"/>
        <v>0.036215510271771834</v>
      </c>
      <c r="G67" s="258">
        <f t="shared" si="1"/>
        <v>1</v>
      </c>
      <c r="H67" s="144">
        <v>59</v>
      </c>
      <c r="I67" s="187" t="s">
        <v>173</v>
      </c>
      <c r="J67" s="450">
        <v>-0.27026568443080756</v>
      </c>
    </row>
    <row r="68" spans="2:10" ht="15.75" customHeight="1">
      <c r="B68" s="204"/>
      <c r="C68" s="210"/>
      <c r="D68" s="205"/>
      <c r="E68" s="205"/>
      <c r="F68" s="206"/>
      <c r="G68" s="258"/>
      <c r="H68" s="23"/>
      <c r="I68" s="34"/>
      <c r="J68" s="35"/>
    </row>
    <row r="69" spans="2:10" ht="15.75" customHeight="1">
      <c r="B69" s="23"/>
      <c r="C69" s="45" t="s">
        <v>34</v>
      </c>
      <c r="D69" s="46">
        <f>SUM(D9:D67)</f>
        <v>30127435.211443126</v>
      </c>
      <c r="E69" s="46">
        <f>SUM(E9:E67)</f>
        <v>28850169.389689997</v>
      </c>
      <c r="F69" s="72">
        <f>D69/E69-100%</f>
        <v>0.044272385527468705</v>
      </c>
      <c r="G69" s="258">
        <f t="shared" si="1"/>
        <v>1</v>
      </c>
      <c r="H69" s="34"/>
      <c r="I69" s="34"/>
      <c r="J69" s="35"/>
    </row>
    <row r="70" spans="2:10" ht="15.75" customHeight="1">
      <c r="B70" s="23"/>
      <c r="C70" s="34"/>
      <c r="D70" s="49"/>
      <c r="E70" s="49"/>
      <c r="F70" s="24"/>
      <c r="G70" s="24"/>
      <c r="H70" s="34"/>
      <c r="I70" s="34"/>
      <c r="J70" s="35"/>
    </row>
    <row r="71" spans="2:13" ht="15.75" customHeight="1">
      <c r="B71" s="23"/>
      <c r="C71" s="34" t="s">
        <v>96</v>
      </c>
      <c r="D71" s="49"/>
      <c r="E71" s="49"/>
      <c r="F71" s="24"/>
      <c r="G71" s="24"/>
      <c r="H71" s="34"/>
      <c r="I71" s="34"/>
      <c r="J71" s="39"/>
      <c r="K71" s="98"/>
      <c r="L71" s="60"/>
      <c r="M71" s="25"/>
    </row>
    <row r="72" spans="2:13" ht="15.75" customHeight="1">
      <c r="B72" s="23"/>
      <c r="C72" s="34"/>
      <c r="D72" s="49"/>
      <c r="E72" s="49"/>
      <c r="F72" s="24"/>
      <c r="G72" s="24"/>
      <c r="H72" s="23"/>
      <c r="I72" s="34"/>
      <c r="J72" s="39"/>
      <c r="K72" s="99"/>
      <c r="L72" s="25"/>
      <c r="M72" s="25"/>
    </row>
    <row r="73" spans="2:13" ht="15.75" customHeight="1">
      <c r="B73" s="23"/>
      <c r="C73" s="34"/>
      <c r="D73" s="49"/>
      <c r="E73" s="49"/>
      <c r="F73" s="24"/>
      <c r="G73" s="24"/>
      <c r="H73" s="34"/>
      <c r="I73" s="34"/>
      <c r="J73" s="39"/>
      <c r="K73" s="99"/>
      <c r="L73" s="60"/>
      <c r="M73" s="25"/>
    </row>
    <row r="74" spans="2:13" ht="15.75" customHeight="1">
      <c r="B74" s="23"/>
      <c r="C74" s="34"/>
      <c r="D74" s="49"/>
      <c r="E74" s="49"/>
      <c r="F74" s="24"/>
      <c r="G74" s="24"/>
      <c r="H74" s="23"/>
      <c r="I74" s="34"/>
      <c r="J74" s="39"/>
      <c r="K74" s="99"/>
      <c r="L74" s="25"/>
      <c r="M74" s="25"/>
    </row>
    <row r="75" spans="2:13" ht="15.75" customHeight="1">
      <c r="B75" s="23"/>
      <c r="C75" s="34"/>
      <c r="D75" s="49"/>
      <c r="E75" s="49"/>
      <c r="F75" s="24"/>
      <c r="G75" s="24"/>
      <c r="H75" s="34"/>
      <c r="I75" s="34"/>
      <c r="J75" s="39"/>
      <c r="K75" s="99"/>
      <c r="L75" s="60"/>
      <c r="M75" s="25"/>
    </row>
    <row r="76" spans="2:13" ht="15.75" customHeight="1">
      <c r="B76" s="23"/>
      <c r="C76" s="34"/>
      <c r="D76" s="49"/>
      <c r="E76" s="49"/>
      <c r="F76" s="24"/>
      <c r="G76" s="24"/>
      <c r="H76" s="23"/>
      <c r="I76" s="34"/>
      <c r="J76" s="39"/>
      <c r="K76" s="99"/>
      <c r="L76" s="25"/>
      <c r="M76" s="25"/>
    </row>
    <row r="77" spans="3:13" ht="15.75" customHeight="1">
      <c r="C77" s="26"/>
      <c r="D77" s="103"/>
      <c r="E77" s="103"/>
      <c r="F77" s="27"/>
      <c r="G77" s="27"/>
      <c r="H77" s="26"/>
      <c r="I77" s="26"/>
      <c r="J77" s="188"/>
      <c r="K77" s="99"/>
      <c r="L77" s="60"/>
      <c r="M77" s="25"/>
    </row>
    <row r="78" spans="3:13" ht="15.75" customHeight="1">
      <c r="C78" s="26"/>
      <c r="D78" s="103"/>
      <c r="E78" s="103"/>
      <c r="F78" s="27"/>
      <c r="G78" s="27"/>
      <c r="H78" s="157"/>
      <c r="I78" s="157"/>
      <c r="J78" s="16"/>
      <c r="K78" s="99"/>
      <c r="L78" s="25"/>
      <c r="M78" s="25"/>
    </row>
    <row r="79" spans="3:13" ht="15.75" customHeight="1">
      <c r="C79" s="26"/>
      <c r="D79" s="103"/>
      <c r="E79" s="103"/>
      <c r="F79" s="27"/>
      <c r="G79" s="27"/>
      <c r="H79" s="157"/>
      <c r="I79" s="157"/>
      <c r="J79" s="16"/>
      <c r="K79" s="99"/>
      <c r="L79" s="60"/>
      <c r="M79" s="25"/>
    </row>
    <row r="80" spans="3:13" ht="15.75" customHeight="1">
      <c r="C80" s="26"/>
      <c r="D80" s="103"/>
      <c r="E80" s="103"/>
      <c r="F80" s="27"/>
      <c r="G80" s="27"/>
      <c r="H80" s="25"/>
      <c r="I80" s="25"/>
      <c r="J80" s="25"/>
      <c r="K80" s="25"/>
      <c r="L80" s="25"/>
      <c r="M80" s="25"/>
    </row>
    <row r="81" spans="3:13" ht="15.75" customHeight="1">
      <c r="C81" s="26"/>
      <c r="D81" s="103"/>
      <c r="E81" s="103"/>
      <c r="F81" s="27"/>
      <c r="G81" s="27"/>
      <c r="H81" s="150"/>
      <c r="I81" s="25"/>
      <c r="J81" s="25"/>
      <c r="K81" s="25"/>
      <c r="L81" s="152"/>
      <c r="M81" s="25"/>
    </row>
    <row r="82" spans="3:13" ht="15.75" customHeight="1">
      <c r="C82" s="26"/>
      <c r="D82" s="103"/>
      <c r="E82" s="103"/>
      <c r="F82" s="27"/>
      <c r="G82" s="27"/>
      <c r="H82" s="25"/>
      <c r="I82" s="25"/>
      <c r="J82" s="25"/>
      <c r="K82" s="25"/>
      <c r="L82" s="25"/>
      <c r="M82" s="25"/>
    </row>
    <row r="83" spans="3:7" ht="15.75" customHeight="1">
      <c r="C83" s="26"/>
      <c r="D83" s="103"/>
      <c r="E83" s="103"/>
      <c r="F83" s="27"/>
      <c r="G83" s="27"/>
    </row>
    <row r="84" spans="3:7" ht="15.75" customHeight="1">
      <c r="C84" s="26"/>
      <c r="D84" s="103"/>
      <c r="E84" s="103"/>
      <c r="F84" s="27"/>
      <c r="G84" s="27"/>
    </row>
    <row r="85" spans="3:7" ht="15.75" customHeight="1">
      <c r="C85" s="26"/>
      <c r="D85" s="103"/>
      <c r="E85" s="103"/>
      <c r="F85" s="27"/>
      <c r="G85" s="27"/>
    </row>
    <row r="86" spans="3:7" ht="15.75" customHeight="1">
      <c r="C86" s="26"/>
      <c r="D86" s="103"/>
      <c r="E86" s="103"/>
      <c r="F86" s="27"/>
      <c r="G86" s="27"/>
    </row>
    <row r="87" spans="3:7" ht="15.75" customHeight="1">
      <c r="C87" s="26"/>
      <c r="D87" s="103"/>
      <c r="E87" s="103"/>
      <c r="F87" s="27"/>
      <c r="G87" s="27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7" ht="15.75" customHeight="1">
      <c r="C112" s="26"/>
      <c r="D112" s="103"/>
      <c r="E112" s="103"/>
      <c r="F112" s="27"/>
      <c r="G112" s="27"/>
    </row>
    <row r="113" spans="3:7" ht="15.75" customHeight="1">
      <c r="C113" s="26"/>
      <c r="D113" s="103"/>
      <c r="E113" s="103"/>
      <c r="F113" s="27"/>
      <c r="G113" s="27"/>
    </row>
    <row r="114" spans="3:7" ht="15.75" customHeight="1">
      <c r="C114" s="26"/>
      <c r="D114" s="103"/>
      <c r="E114" s="103"/>
      <c r="F114" s="27"/>
      <c r="G114" s="27"/>
    </row>
    <row r="115" spans="3:7" ht="15.75" customHeight="1">
      <c r="C115" s="26"/>
      <c r="D115" s="103"/>
      <c r="E115" s="103"/>
      <c r="F115" s="27"/>
      <c r="G115" s="27"/>
    </row>
    <row r="116" spans="3:7" ht="15.75" customHeight="1">
      <c r="C116" s="26"/>
      <c r="D116" s="103"/>
      <c r="E116" s="103"/>
      <c r="F116" s="27"/>
      <c r="G116" s="27"/>
    </row>
    <row r="117" spans="3:7" ht="15.75" customHeight="1">
      <c r="C117" s="26"/>
      <c r="D117" s="103"/>
      <c r="E117" s="103"/>
      <c r="F117" s="27"/>
      <c r="G117" s="27"/>
    </row>
    <row r="118" spans="3:7" ht="15.75" customHeight="1">
      <c r="C118" s="26"/>
      <c r="D118" s="103"/>
      <c r="E118" s="103"/>
      <c r="F118" s="27"/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.75" customHeight="1">
      <c r="C148" s="26"/>
      <c r="D148" s="103"/>
      <c r="E148" s="103"/>
      <c r="F148" s="27"/>
      <c r="G148" s="27"/>
    </row>
    <row r="149" spans="3:7" ht="15.75" customHeight="1">
      <c r="C149" s="26"/>
      <c r="D149" s="103"/>
      <c r="E149" s="103"/>
      <c r="F149" s="27"/>
      <c r="G149" s="27"/>
    </row>
    <row r="150" spans="3:7" ht="15.75" customHeight="1">
      <c r="C150" s="26"/>
      <c r="D150" s="103"/>
      <c r="E150" s="103"/>
      <c r="F150" s="27"/>
      <c r="G150" s="27"/>
    </row>
    <row r="151" spans="3:7" ht="15.75" customHeight="1">
      <c r="C151" s="26"/>
      <c r="D151" s="103"/>
      <c r="E151" s="103"/>
      <c r="F151" s="27"/>
      <c r="G151" s="27"/>
    </row>
    <row r="152" spans="3:7" ht="15.75" customHeight="1">
      <c r="C152" s="26"/>
      <c r="D152" s="103"/>
      <c r="E152" s="103"/>
      <c r="F152" s="27"/>
      <c r="G152" s="27"/>
    </row>
    <row r="153" spans="3:7" ht="15.75" customHeight="1">
      <c r="C153" s="26"/>
      <c r="D153" s="103"/>
      <c r="E153" s="103"/>
      <c r="F153" s="27"/>
      <c r="G153" s="27"/>
    </row>
    <row r="154" spans="3:7" ht="15.75" customHeight="1">
      <c r="C154" s="26"/>
      <c r="D154" s="103"/>
      <c r="E154" s="103"/>
      <c r="F154" s="27"/>
      <c r="G154" s="27"/>
    </row>
    <row r="155" spans="3:7" ht="15.75" customHeight="1">
      <c r="C155" s="26"/>
      <c r="D155" s="103"/>
      <c r="E155" s="103"/>
      <c r="F155" s="27"/>
      <c r="G155" s="27"/>
    </row>
    <row r="156" spans="3:7" ht="15.75" customHeight="1">
      <c r="C156" s="26"/>
      <c r="D156" s="103"/>
      <c r="E156" s="103"/>
      <c r="F156" s="27"/>
      <c r="G156" s="27"/>
    </row>
    <row r="157" spans="3:7" ht="15.75" customHeight="1">
      <c r="C157" s="26"/>
      <c r="D157" s="103"/>
      <c r="E157" s="103"/>
      <c r="F157" s="27"/>
      <c r="G157" s="27"/>
    </row>
    <row r="158" spans="3:7" ht="15.75" customHeight="1">
      <c r="C158" s="26"/>
      <c r="D158" s="103"/>
      <c r="E158" s="103"/>
      <c r="F158" s="27"/>
      <c r="G158" s="27"/>
    </row>
    <row r="159" spans="3:7" ht="15.75" customHeight="1">
      <c r="C159" s="26"/>
      <c r="D159" s="103"/>
      <c r="E159" s="103"/>
      <c r="F159" s="27"/>
      <c r="G159" s="27"/>
    </row>
    <row r="160" spans="3:7" ht="15.75" customHeight="1">
      <c r="C160" s="26"/>
      <c r="D160" s="103"/>
      <c r="E160" s="103"/>
      <c r="F160" s="27"/>
      <c r="G160" s="27"/>
    </row>
    <row r="161" spans="3:7" ht="15.75" customHeight="1">
      <c r="C161" s="26"/>
      <c r="D161" s="103"/>
      <c r="E161" s="103"/>
      <c r="F161" s="27"/>
      <c r="G161" s="27"/>
    </row>
    <row r="162" spans="3:7" ht="15.75" customHeight="1">
      <c r="C162" s="26"/>
      <c r="D162" s="103"/>
      <c r="E162" s="103"/>
      <c r="F162" s="27"/>
      <c r="G162" s="27"/>
    </row>
    <row r="163" spans="3:7" ht="15.75" customHeight="1">
      <c r="C163" s="26"/>
      <c r="D163" s="103"/>
      <c r="E163" s="103"/>
      <c r="F163" s="27"/>
      <c r="G163" s="27"/>
    </row>
    <row r="164" spans="3:7" ht="15.75" customHeight="1">
      <c r="C164" s="26"/>
      <c r="D164" s="103"/>
      <c r="E164" s="103"/>
      <c r="F164" s="27"/>
      <c r="G164" s="27"/>
    </row>
    <row r="165" spans="3:7" ht="15.75" customHeight="1">
      <c r="C165" s="26"/>
      <c r="D165" s="103"/>
      <c r="E165" s="103"/>
      <c r="F165" s="27"/>
      <c r="G165" s="27"/>
    </row>
    <row r="166" spans="3:7" ht="15.75" customHeight="1">
      <c r="C166" s="26"/>
      <c r="D166" s="103"/>
      <c r="E166" s="103"/>
      <c r="F166" s="27"/>
      <c r="G166" s="27"/>
    </row>
    <row r="167" spans="3:7" ht="15.75" customHeight="1">
      <c r="C167" s="26"/>
      <c r="D167" s="103"/>
      <c r="E167" s="103"/>
      <c r="F167" s="27"/>
      <c r="G167" s="27"/>
    </row>
    <row r="168" spans="3:7" ht="15.75" customHeight="1">
      <c r="C168" s="26"/>
      <c r="D168" s="103"/>
      <c r="E168" s="103"/>
      <c r="F168" s="27"/>
      <c r="G168" s="27"/>
    </row>
    <row r="169" spans="3:7" ht="15.75" customHeight="1">
      <c r="C169" s="26"/>
      <c r="D169" s="103"/>
      <c r="E169" s="103"/>
      <c r="F169" s="27"/>
      <c r="G169" s="27"/>
    </row>
    <row r="170" spans="3:7" ht="15.75" customHeight="1">
      <c r="C170" s="26"/>
      <c r="D170" s="103"/>
      <c r="E170" s="103"/>
      <c r="F170" s="27"/>
      <c r="G170" s="27"/>
    </row>
    <row r="171" spans="3:7" ht="15.75" customHeight="1">
      <c r="C171" s="26"/>
      <c r="D171" s="103"/>
      <c r="E171" s="103"/>
      <c r="F171" s="27"/>
      <c r="G171" s="27"/>
    </row>
    <row r="172" spans="3:7" ht="15.75" customHeight="1">
      <c r="C172" s="26"/>
      <c r="D172" s="103"/>
      <c r="E172" s="103"/>
      <c r="F172" s="27"/>
      <c r="G172" s="27"/>
    </row>
    <row r="173" spans="3:7" ht="15.75" customHeight="1">
      <c r="C173" s="26"/>
      <c r="D173" s="103"/>
      <c r="E173" s="103"/>
      <c r="F173" s="27"/>
      <c r="G173" s="27"/>
    </row>
    <row r="174" spans="3:7" ht="15.75" customHeight="1">
      <c r="C174" s="26"/>
      <c r="D174" s="103"/>
      <c r="E174" s="103"/>
      <c r="F174" s="27"/>
      <c r="G174" s="27"/>
    </row>
    <row r="175" spans="3:7" ht="15.75" customHeight="1">
      <c r="C175" s="26"/>
      <c r="D175" s="103"/>
      <c r="E175" s="103"/>
      <c r="F175" s="27"/>
      <c r="G175" s="27"/>
    </row>
    <row r="176" spans="3:7" ht="15.75" customHeight="1">
      <c r="C176" s="26"/>
      <c r="D176" s="103"/>
      <c r="E176" s="103"/>
      <c r="F176" s="27"/>
      <c r="G176" s="27"/>
    </row>
    <row r="177" spans="3:7" ht="15.75" customHeight="1">
      <c r="C177" s="26"/>
      <c r="D177" s="103"/>
      <c r="E177" s="103"/>
      <c r="F177" s="27"/>
      <c r="G177" s="27"/>
    </row>
    <row r="178" spans="3:7" ht="15.75" customHeight="1">
      <c r="C178" s="26"/>
      <c r="D178" s="103"/>
      <c r="E178" s="103"/>
      <c r="F178" s="27"/>
      <c r="G178" s="27"/>
    </row>
    <row r="179" spans="3:7" ht="15.75" customHeight="1">
      <c r="C179" s="26"/>
      <c r="D179" s="103"/>
      <c r="E179" s="103"/>
      <c r="F179" s="27"/>
      <c r="G179" s="27"/>
    </row>
    <row r="180" spans="3:7" ht="15.75" customHeight="1">
      <c r="C180" s="26"/>
      <c r="D180" s="103"/>
      <c r="E180" s="103"/>
      <c r="F180" s="27"/>
      <c r="G180" s="27"/>
    </row>
    <row r="181" spans="3:7" ht="15.75" customHeight="1">
      <c r="C181" s="26"/>
      <c r="D181" s="103"/>
      <c r="E181" s="103"/>
      <c r="F181" s="27"/>
      <c r="G181" s="27"/>
    </row>
    <row r="182" spans="3:7" ht="15.75" customHeight="1">
      <c r="C182" s="26"/>
      <c r="D182" s="103"/>
      <c r="E182" s="103"/>
      <c r="F182" s="27"/>
      <c r="G182" s="27"/>
    </row>
    <row r="183" spans="3:7" ht="15.75" customHeight="1">
      <c r="C183" s="26"/>
      <c r="D183" s="103"/>
      <c r="E183" s="103"/>
      <c r="F183" s="27"/>
      <c r="G183" s="27"/>
    </row>
    <row r="184" spans="3:7" ht="15.75" customHeight="1">
      <c r="C184" s="26"/>
      <c r="D184" s="103"/>
      <c r="E184" s="103"/>
      <c r="F184" s="27"/>
      <c r="G184" s="27"/>
    </row>
    <row r="185" spans="3:7" ht="15.75" customHeight="1">
      <c r="C185" s="26"/>
      <c r="D185" s="103"/>
      <c r="E185" s="103"/>
      <c r="F185" s="27"/>
      <c r="G185" s="27"/>
    </row>
    <row r="186" spans="3:7" ht="15.75" customHeight="1">
      <c r="C186" s="26"/>
      <c r="D186" s="103"/>
      <c r="E186" s="103"/>
      <c r="F186" s="27"/>
      <c r="G186" s="27"/>
    </row>
    <row r="187" spans="3:7" ht="15" customHeight="1">
      <c r="C187" s="26"/>
      <c r="D187" s="103"/>
      <c r="E187" s="103"/>
      <c r="F187" s="27"/>
      <c r="G187" s="27"/>
    </row>
    <row r="188" spans="3:7" ht="15" customHeight="1">
      <c r="C188" s="26"/>
      <c r="D188" s="103"/>
      <c r="E188" s="103"/>
      <c r="F188" s="27"/>
      <c r="G188" s="27"/>
    </row>
    <row r="189" spans="3:7" ht="15" customHeight="1">
      <c r="C189" s="26"/>
      <c r="D189" s="103"/>
      <c r="E189" s="103"/>
      <c r="F189" s="27"/>
      <c r="G189" s="27"/>
    </row>
    <row r="190" spans="3:7" ht="15" customHeight="1">
      <c r="C190" s="26"/>
      <c r="D190" s="103"/>
      <c r="E190" s="103"/>
      <c r="F190" s="27"/>
      <c r="G190" s="27"/>
    </row>
    <row r="191" spans="3:7" ht="15" customHeight="1">
      <c r="C191" s="26"/>
      <c r="D191" s="103"/>
      <c r="E191" s="103"/>
      <c r="F191" s="27"/>
      <c r="G191" s="27"/>
    </row>
    <row r="192" spans="3:6" ht="15" customHeight="1">
      <c r="C192" s="25"/>
      <c r="D192" s="25"/>
      <c r="E192" s="25"/>
      <c r="F192" s="25"/>
    </row>
  </sheetData>
  <sheetProtection/>
  <mergeCells count="4">
    <mergeCell ref="B1:C4"/>
    <mergeCell ref="B5:F7"/>
    <mergeCell ref="H5:J7"/>
    <mergeCell ref="L25:O25"/>
  </mergeCells>
  <conditionalFormatting sqref="G9:G69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1:U18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4.7109375" style="30" customWidth="1"/>
    <col min="12" max="12" width="24.00390625" style="30" customWidth="1"/>
    <col min="13" max="13" width="2.421875" style="30" customWidth="1"/>
    <col min="14" max="15" width="9.140625" style="30" customWidth="1"/>
    <col min="16" max="16" width="8.00390625" style="30" customWidth="1"/>
    <col min="17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10" ht="15.75" customHeight="1">
      <c r="B5" s="574" t="s">
        <v>82</v>
      </c>
      <c r="C5" s="575"/>
      <c r="D5" s="575"/>
      <c r="E5" s="575"/>
      <c r="F5" s="576"/>
      <c r="G5" s="33"/>
      <c r="H5" s="574" t="s">
        <v>105</v>
      </c>
      <c r="I5" s="575"/>
      <c r="J5" s="576"/>
    </row>
    <row r="6" spans="2:10" ht="15.75" customHeight="1">
      <c r="B6" s="577"/>
      <c r="C6" s="578"/>
      <c r="D6" s="578"/>
      <c r="E6" s="578"/>
      <c r="F6" s="579"/>
      <c r="G6" s="33"/>
      <c r="H6" s="577"/>
      <c r="I6" s="578"/>
      <c r="J6" s="579"/>
    </row>
    <row r="7" spans="2:10" ht="15.75" customHeight="1" thickBot="1">
      <c r="B7" s="580"/>
      <c r="C7" s="581"/>
      <c r="D7" s="581"/>
      <c r="E7" s="581"/>
      <c r="F7" s="582"/>
      <c r="G7" s="33"/>
      <c r="H7" s="580"/>
      <c r="I7" s="581"/>
      <c r="J7" s="582"/>
    </row>
    <row r="8" spans="2:16" ht="15.75" customHeight="1" thickBot="1">
      <c r="B8" s="446" t="s">
        <v>16</v>
      </c>
      <c r="C8" s="444" t="s">
        <v>43</v>
      </c>
      <c r="D8" s="447" t="s">
        <v>103</v>
      </c>
      <c r="E8" s="457" t="s">
        <v>102</v>
      </c>
      <c r="F8" s="458" t="s">
        <v>17</v>
      </c>
      <c r="G8" s="148"/>
      <c r="H8" s="443" t="s">
        <v>16</v>
      </c>
      <c r="I8" s="444" t="s">
        <v>43</v>
      </c>
      <c r="J8" s="445" t="s">
        <v>17</v>
      </c>
      <c r="K8" s="23"/>
      <c r="L8" s="148"/>
      <c r="M8" s="23"/>
      <c r="N8" s="36"/>
      <c r="O8" s="36"/>
      <c r="P8" s="55"/>
    </row>
    <row r="9" spans="2:16" ht="15.75" customHeight="1">
      <c r="B9" s="155">
        <v>1</v>
      </c>
      <c r="C9" s="364" t="s">
        <v>173</v>
      </c>
      <c r="D9" s="365">
        <v>2.479571523</v>
      </c>
      <c r="E9" s="366">
        <v>1.942712558</v>
      </c>
      <c r="F9" s="360">
        <f>IF(E9="","",D9/E9-100%)</f>
        <v>0.27634503251098064</v>
      </c>
      <c r="G9" s="258">
        <f>IF(D9&gt;E9,1,0)</f>
        <v>1</v>
      </c>
      <c r="H9" s="155">
        <v>1</v>
      </c>
      <c r="I9" s="110" t="s">
        <v>173</v>
      </c>
      <c r="J9" s="448">
        <v>2.862407226079985</v>
      </c>
      <c r="K9" s="23"/>
      <c r="L9" s="601" t="s">
        <v>37</v>
      </c>
      <c r="M9" s="602"/>
      <c r="N9" s="602"/>
      <c r="O9" s="602"/>
      <c r="P9" s="603"/>
    </row>
    <row r="10" spans="2:16" ht="15.75" customHeight="1" thickBot="1">
      <c r="B10" s="156">
        <v>2</v>
      </c>
      <c r="C10" s="367" t="s">
        <v>173</v>
      </c>
      <c r="D10" s="368">
        <v>1.0029418076111456</v>
      </c>
      <c r="E10" s="369">
        <v>1.11131427936</v>
      </c>
      <c r="F10" s="362">
        <f>IF(E10="","",D10/E10-100%)</f>
        <v>-0.09751739337972465</v>
      </c>
      <c r="G10" s="258">
        <f aca="true" t="shared" si="0" ref="G10:G63">IF(D10&gt;E10,1,0)</f>
        <v>0</v>
      </c>
      <c r="H10" s="156">
        <v>2</v>
      </c>
      <c r="I10" s="12" t="s">
        <v>173</v>
      </c>
      <c r="J10" s="449">
        <v>1.117647058823529</v>
      </c>
      <c r="K10" s="23"/>
      <c r="L10" s="604"/>
      <c r="M10" s="605"/>
      <c r="N10" s="605"/>
      <c r="O10" s="605"/>
      <c r="P10" s="606"/>
    </row>
    <row r="11" spans="2:16" ht="15.75" customHeight="1">
      <c r="B11" s="156">
        <v>3</v>
      </c>
      <c r="C11" s="367" t="s">
        <v>173</v>
      </c>
      <c r="D11" s="368">
        <v>0.9416994587457627</v>
      </c>
      <c r="E11" s="369">
        <v>0.865</v>
      </c>
      <c r="F11" s="362">
        <f aca="true" t="shared" si="1" ref="F11:F62">IF(E11="","",D11/E11-100%)</f>
        <v>0.08866989450377183</v>
      </c>
      <c r="G11" s="258">
        <f t="shared" si="0"/>
        <v>1</v>
      </c>
      <c r="H11" s="156">
        <v>3</v>
      </c>
      <c r="I11" s="12" t="s">
        <v>173</v>
      </c>
      <c r="J11" s="449">
        <v>1</v>
      </c>
      <c r="K11" s="23"/>
      <c r="L11" s="23"/>
      <c r="M11" s="23"/>
      <c r="N11" s="93"/>
      <c r="O11" s="93"/>
      <c r="P11" s="56"/>
    </row>
    <row r="12" spans="2:16" ht="15.75" customHeight="1">
      <c r="B12" s="156">
        <v>4</v>
      </c>
      <c r="C12" s="367" t="s">
        <v>173</v>
      </c>
      <c r="D12" s="368">
        <v>0.82</v>
      </c>
      <c r="E12" s="369">
        <v>0.68</v>
      </c>
      <c r="F12" s="362">
        <f t="shared" si="1"/>
        <v>0.2058823529411764</v>
      </c>
      <c r="G12" s="258">
        <f t="shared" si="0"/>
        <v>1</v>
      </c>
      <c r="H12" s="156">
        <v>4</v>
      </c>
      <c r="I12" s="12" t="s">
        <v>173</v>
      </c>
      <c r="J12" s="449">
        <v>0.8879999999999999</v>
      </c>
      <c r="K12" s="23"/>
      <c r="L12" s="36"/>
      <c r="M12" s="23"/>
      <c r="N12" s="93"/>
      <c r="O12" s="93"/>
      <c r="P12" s="56"/>
    </row>
    <row r="13" spans="2:16" ht="15.75" customHeight="1">
      <c r="B13" s="156">
        <v>5</v>
      </c>
      <c r="C13" s="367" t="s">
        <v>173</v>
      </c>
      <c r="D13" s="368">
        <v>0.79</v>
      </c>
      <c r="E13" s="369">
        <v>0.66</v>
      </c>
      <c r="F13" s="362">
        <f t="shared" si="1"/>
        <v>0.19696969696969702</v>
      </c>
      <c r="G13" s="258">
        <f t="shared" si="0"/>
        <v>1</v>
      </c>
      <c r="H13" s="156">
        <v>5</v>
      </c>
      <c r="I13" s="12" t="s">
        <v>173</v>
      </c>
      <c r="J13" s="449">
        <v>0.5</v>
      </c>
      <c r="K13" s="23"/>
      <c r="L13" s="37"/>
      <c r="M13" s="23"/>
      <c r="N13" s="93"/>
      <c r="O13" s="93"/>
      <c r="P13" s="56"/>
    </row>
    <row r="14" spans="2:16" ht="15.75" customHeight="1">
      <c r="B14" s="156">
        <v>6</v>
      </c>
      <c r="C14" s="367" t="s">
        <v>173</v>
      </c>
      <c r="D14" s="368">
        <v>0.761232744</v>
      </c>
      <c r="E14" s="369">
        <v>0.788640214</v>
      </c>
      <c r="F14" s="362">
        <f t="shared" si="1"/>
        <v>-0.034752818222378856</v>
      </c>
      <c r="G14" s="258">
        <f t="shared" si="0"/>
        <v>0</v>
      </c>
      <c r="H14" s="156">
        <v>6</v>
      </c>
      <c r="I14" s="12" t="s">
        <v>173</v>
      </c>
      <c r="J14" s="449">
        <v>0.4545454545454546</v>
      </c>
      <c r="K14" s="23"/>
      <c r="L14" s="23"/>
      <c r="M14" s="23"/>
      <c r="N14" s="93"/>
      <c r="O14" s="93"/>
      <c r="P14" s="56"/>
    </row>
    <row r="15" spans="2:16" ht="15.75" customHeight="1">
      <c r="B15" s="156">
        <v>7</v>
      </c>
      <c r="C15" s="367" t="s">
        <v>173</v>
      </c>
      <c r="D15" s="368">
        <v>0.589349556</v>
      </c>
      <c r="E15" s="369">
        <v>0.543727643</v>
      </c>
      <c r="F15" s="362">
        <f t="shared" si="1"/>
        <v>0.08390581863427538</v>
      </c>
      <c r="G15" s="258">
        <f t="shared" si="0"/>
        <v>1</v>
      </c>
      <c r="H15" s="156">
        <v>7</v>
      </c>
      <c r="I15" s="12" t="s">
        <v>173</v>
      </c>
      <c r="J15" s="449">
        <v>0.4082491944845974</v>
      </c>
      <c r="K15" s="23"/>
      <c r="L15" s="36"/>
      <c r="M15" s="23"/>
      <c r="N15" s="93"/>
      <c r="O15" s="93"/>
      <c r="P15" s="56"/>
    </row>
    <row r="16" spans="2:16" ht="15.75" customHeight="1">
      <c r="B16" s="156">
        <v>8</v>
      </c>
      <c r="C16" s="367" t="s">
        <v>173</v>
      </c>
      <c r="D16" s="368">
        <v>0.522</v>
      </c>
      <c r="E16" s="369"/>
      <c r="F16" s="362">
        <f t="shared" si="1"/>
      </c>
      <c r="G16" s="258"/>
      <c r="H16" s="156">
        <v>8</v>
      </c>
      <c r="I16" s="12" t="s">
        <v>173</v>
      </c>
      <c r="J16" s="449">
        <v>0.3925925925925926</v>
      </c>
      <c r="K16" s="23"/>
      <c r="L16" s="37"/>
      <c r="M16" s="23"/>
      <c r="N16" s="93"/>
      <c r="O16" s="93"/>
      <c r="P16" s="56"/>
    </row>
    <row r="17" spans="2:16" ht="15.75" customHeight="1">
      <c r="B17" s="156">
        <v>9</v>
      </c>
      <c r="C17" s="367" t="s">
        <v>173</v>
      </c>
      <c r="D17" s="368">
        <v>0.42</v>
      </c>
      <c r="E17" s="369">
        <v>0.35</v>
      </c>
      <c r="F17" s="362">
        <f t="shared" si="1"/>
        <v>0.19999999999999996</v>
      </c>
      <c r="G17" s="258">
        <f t="shared" si="0"/>
        <v>1</v>
      </c>
      <c r="H17" s="156">
        <v>9</v>
      </c>
      <c r="I17" s="12" t="s">
        <v>173</v>
      </c>
      <c r="J17" s="449">
        <v>0.37410438900217335</v>
      </c>
      <c r="K17" s="23"/>
      <c r="L17" s="23"/>
      <c r="M17" s="23"/>
      <c r="N17" s="93"/>
      <c r="O17" s="93"/>
      <c r="P17" s="56"/>
    </row>
    <row r="18" spans="2:16" ht="15.75" customHeight="1">
      <c r="B18" s="156">
        <v>10</v>
      </c>
      <c r="C18" s="367" t="s">
        <v>173</v>
      </c>
      <c r="D18" s="368">
        <v>0.376</v>
      </c>
      <c r="E18" s="369">
        <v>0.27</v>
      </c>
      <c r="F18" s="362">
        <f t="shared" si="1"/>
        <v>0.3925925925925926</v>
      </c>
      <c r="G18" s="258">
        <f t="shared" si="0"/>
        <v>1</v>
      </c>
      <c r="H18" s="156">
        <v>10</v>
      </c>
      <c r="I18" s="184" t="s">
        <v>173</v>
      </c>
      <c r="J18" s="449">
        <v>0.3333333333333335</v>
      </c>
      <c r="K18" s="23"/>
      <c r="L18" s="36"/>
      <c r="M18" s="23"/>
      <c r="N18" s="93"/>
      <c r="O18" s="93"/>
      <c r="P18" s="56"/>
    </row>
    <row r="19" spans="2:16" ht="15.75" customHeight="1">
      <c r="B19" s="156">
        <v>11</v>
      </c>
      <c r="C19" s="367" t="s">
        <v>173</v>
      </c>
      <c r="D19" s="368">
        <v>0.36</v>
      </c>
      <c r="E19" s="369">
        <v>0.17</v>
      </c>
      <c r="F19" s="362">
        <f t="shared" si="1"/>
        <v>1.117647058823529</v>
      </c>
      <c r="G19" s="258">
        <f t="shared" si="0"/>
        <v>1</v>
      </c>
      <c r="H19" s="156">
        <v>11</v>
      </c>
      <c r="I19" s="12" t="s">
        <v>173</v>
      </c>
      <c r="J19" s="449">
        <v>0.3076923076923077</v>
      </c>
      <c r="K19" s="23"/>
      <c r="L19" s="37"/>
      <c r="M19" s="23"/>
      <c r="N19" s="23"/>
      <c r="O19" s="23"/>
      <c r="P19" s="23"/>
    </row>
    <row r="20" spans="2:16" ht="15.75" customHeight="1">
      <c r="B20" s="156">
        <v>12</v>
      </c>
      <c r="C20" s="367" t="s">
        <v>173</v>
      </c>
      <c r="D20" s="368">
        <v>0.2926265</v>
      </c>
      <c r="E20" s="369">
        <v>0.22939362</v>
      </c>
      <c r="F20" s="362">
        <f t="shared" si="1"/>
        <v>0.27565230454098955</v>
      </c>
      <c r="G20" s="258">
        <f t="shared" si="0"/>
        <v>1</v>
      </c>
      <c r="H20" s="156">
        <v>12</v>
      </c>
      <c r="I20" s="12" t="s">
        <v>173</v>
      </c>
      <c r="J20" s="449">
        <v>0.3010064138384181</v>
      </c>
      <c r="K20" s="23"/>
      <c r="L20" s="23"/>
      <c r="M20" s="23"/>
      <c r="N20" s="23"/>
      <c r="O20" s="23"/>
      <c r="P20" s="23"/>
    </row>
    <row r="21" spans="2:16" ht="15.75" customHeight="1">
      <c r="B21" s="156">
        <v>13</v>
      </c>
      <c r="C21" s="367" t="s">
        <v>173</v>
      </c>
      <c r="D21" s="368">
        <v>0.29</v>
      </c>
      <c r="E21" s="369">
        <v>0.23</v>
      </c>
      <c r="F21" s="362">
        <f t="shared" si="1"/>
        <v>0.26086956521739113</v>
      </c>
      <c r="G21" s="258">
        <f t="shared" si="0"/>
        <v>1</v>
      </c>
      <c r="H21" s="156">
        <v>13</v>
      </c>
      <c r="I21" s="12" t="s">
        <v>173</v>
      </c>
      <c r="J21" s="449">
        <v>0.30000000000000004</v>
      </c>
      <c r="K21" s="23"/>
      <c r="L21" s="23"/>
      <c r="M21" s="23"/>
      <c r="N21" s="23"/>
      <c r="O21" s="23"/>
      <c r="P21" s="23"/>
    </row>
    <row r="22" spans="2:16" ht="15.75" customHeight="1">
      <c r="B22" s="156">
        <v>14</v>
      </c>
      <c r="C22" s="367" t="s">
        <v>173</v>
      </c>
      <c r="D22" s="368">
        <v>0.1951509620757627</v>
      </c>
      <c r="E22" s="369">
        <v>0.15</v>
      </c>
      <c r="F22" s="362">
        <f t="shared" si="1"/>
        <v>0.3010064138384181</v>
      </c>
      <c r="G22" s="258">
        <f t="shared" si="0"/>
        <v>1</v>
      </c>
      <c r="H22" s="156">
        <v>14</v>
      </c>
      <c r="I22" s="12" t="s">
        <v>173</v>
      </c>
      <c r="J22" s="449">
        <v>0.27634503251098064</v>
      </c>
      <c r="K22" s="23"/>
      <c r="L22" s="23"/>
      <c r="M22" s="23"/>
      <c r="N22" s="23"/>
      <c r="O22" s="23"/>
      <c r="P22" s="23"/>
    </row>
    <row r="23" spans="2:16" ht="15.75" customHeight="1">
      <c r="B23" s="156">
        <v>15</v>
      </c>
      <c r="C23" s="367" t="s">
        <v>173</v>
      </c>
      <c r="D23" s="368">
        <v>0.19</v>
      </c>
      <c r="E23" s="369"/>
      <c r="F23" s="362">
        <f t="shared" si="1"/>
      </c>
      <c r="G23" s="258"/>
      <c r="H23" s="156">
        <v>15</v>
      </c>
      <c r="I23" s="12" t="s">
        <v>173</v>
      </c>
      <c r="J23" s="449">
        <v>0.27565230454098955</v>
      </c>
      <c r="K23" s="23"/>
      <c r="L23" s="23"/>
      <c r="M23" s="23"/>
      <c r="N23" s="23"/>
      <c r="O23" s="23"/>
      <c r="P23" s="23"/>
    </row>
    <row r="24" spans="2:16" ht="15.75" customHeight="1">
      <c r="B24" s="156">
        <v>16</v>
      </c>
      <c r="C24" s="367" t="s">
        <v>173</v>
      </c>
      <c r="D24" s="368">
        <v>0.17939534524227277</v>
      </c>
      <c r="E24" s="369">
        <v>0.17949175481630317</v>
      </c>
      <c r="F24" s="362">
        <f t="shared" si="1"/>
        <v>-0.00053712536338546</v>
      </c>
      <c r="G24" s="258">
        <f t="shared" si="0"/>
        <v>0</v>
      </c>
      <c r="H24" s="156">
        <v>16</v>
      </c>
      <c r="I24" s="12" t="s">
        <v>173</v>
      </c>
      <c r="J24" s="449">
        <v>0.2702702702702704</v>
      </c>
      <c r="K24" s="23"/>
      <c r="L24" s="23"/>
      <c r="M24" s="23"/>
      <c r="N24" s="23"/>
      <c r="O24" s="23"/>
      <c r="P24" s="23"/>
    </row>
    <row r="25" spans="2:16" ht="15.75" customHeight="1">
      <c r="B25" s="156">
        <v>17</v>
      </c>
      <c r="C25" s="367" t="s">
        <v>173</v>
      </c>
      <c r="D25" s="368">
        <v>0.17</v>
      </c>
      <c r="E25" s="369">
        <v>0.13</v>
      </c>
      <c r="F25" s="362">
        <f t="shared" si="1"/>
        <v>0.3076923076923077</v>
      </c>
      <c r="G25" s="258">
        <f t="shared" si="0"/>
        <v>1</v>
      </c>
      <c r="H25" s="156">
        <v>17</v>
      </c>
      <c r="I25" s="12" t="s">
        <v>173</v>
      </c>
      <c r="J25" s="449">
        <v>0.26315789473684226</v>
      </c>
      <c r="K25" s="23"/>
      <c r="L25" s="23"/>
      <c r="M25" s="23"/>
      <c r="N25" s="23"/>
      <c r="O25" s="23"/>
      <c r="P25" s="23"/>
    </row>
    <row r="26" spans="2:16" ht="15.75" customHeight="1">
      <c r="B26" s="156">
        <v>18</v>
      </c>
      <c r="C26" s="367" t="s">
        <v>173</v>
      </c>
      <c r="D26" s="368">
        <v>0.16896084157000002</v>
      </c>
      <c r="E26" s="369">
        <v>0.15</v>
      </c>
      <c r="F26" s="362">
        <f t="shared" si="1"/>
        <v>0.12640561046666687</v>
      </c>
      <c r="G26" s="258">
        <f t="shared" si="0"/>
        <v>1</v>
      </c>
      <c r="H26" s="156">
        <v>18</v>
      </c>
      <c r="I26" s="12" t="s">
        <v>173</v>
      </c>
      <c r="J26" s="449">
        <v>0.26086956521739113</v>
      </c>
      <c r="K26" s="23"/>
      <c r="L26" s="23"/>
      <c r="M26" s="23"/>
      <c r="N26" s="23"/>
      <c r="O26" s="23"/>
      <c r="P26" s="23"/>
    </row>
    <row r="27" spans="2:17" ht="15.75" customHeight="1">
      <c r="B27" s="156">
        <v>19</v>
      </c>
      <c r="C27" s="367" t="s">
        <v>173</v>
      </c>
      <c r="D27" s="368">
        <v>0.16</v>
      </c>
      <c r="E27" s="369">
        <v>0.11</v>
      </c>
      <c r="F27" s="362">
        <f t="shared" si="1"/>
        <v>0.4545454545454546</v>
      </c>
      <c r="G27" s="258">
        <f t="shared" si="0"/>
        <v>1</v>
      </c>
      <c r="H27" s="156">
        <v>19</v>
      </c>
      <c r="I27" s="12" t="s">
        <v>173</v>
      </c>
      <c r="J27" s="449">
        <v>0.22222222222222232</v>
      </c>
      <c r="K27" s="23"/>
      <c r="L27" s="85"/>
      <c r="M27" s="53"/>
      <c r="N27" s="53"/>
      <c r="O27" s="53"/>
      <c r="P27" s="53"/>
      <c r="Q27" s="67"/>
    </row>
    <row r="28" spans="2:17" ht="15.75" customHeight="1">
      <c r="B28" s="156">
        <v>20</v>
      </c>
      <c r="C28" s="367" t="s">
        <v>173</v>
      </c>
      <c r="D28" s="368">
        <v>0.1486787509216102</v>
      </c>
      <c r="E28" s="369">
        <v>0.152619297841353</v>
      </c>
      <c r="F28" s="362">
        <f t="shared" si="1"/>
        <v>-0.025819453866436803</v>
      </c>
      <c r="G28" s="258">
        <f t="shared" si="0"/>
        <v>0</v>
      </c>
      <c r="H28" s="156">
        <v>20</v>
      </c>
      <c r="I28" s="12" t="s">
        <v>173</v>
      </c>
      <c r="J28" s="449">
        <v>0.2058823529411764</v>
      </c>
      <c r="K28" s="23"/>
      <c r="L28" s="45"/>
      <c r="M28" s="86"/>
      <c r="N28" s="87"/>
      <c r="O28" s="87"/>
      <c r="P28" s="86"/>
      <c r="Q28" s="90"/>
    </row>
    <row r="29" spans="2:17" ht="15.75" customHeight="1">
      <c r="B29" s="156">
        <v>21</v>
      </c>
      <c r="C29" s="367" t="s">
        <v>173</v>
      </c>
      <c r="D29" s="368">
        <v>0.14</v>
      </c>
      <c r="E29" s="369">
        <v>0.27</v>
      </c>
      <c r="F29" s="362">
        <f t="shared" si="1"/>
        <v>-0.4814814814814815</v>
      </c>
      <c r="G29" s="258">
        <f t="shared" si="0"/>
        <v>0</v>
      </c>
      <c r="H29" s="156">
        <v>22</v>
      </c>
      <c r="I29" s="12" t="s">
        <v>173</v>
      </c>
      <c r="J29" s="449">
        <v>0.19999999999999996</v>
      </c>
      <c r="K29" s="23"/>
      <c r="L29" s="45"/>
      <c r="M29" s="86"/>
      <c r="N29" s="87"/>
      <c r="O29" s="87"/>
      <c r="P29" s="86"/>
      <c r="Q29" s="90"/>
    </row>
    <row r="30" spans="2:17" ht="15.75" customHeight="1">
      <c r="B30" s="156">
        <v>22</v>
      </c>
      <c r="C30" s="367" t="s">
        <v>173</v>
      </c>
      <c r="D30" s="368">
        <v>0.14</v>
      </c>
      <c r="E30" s="369">
        <v>0.14</v>
      </c>
      <c r="F30" s="362">
        <f t="shared" si="1"/>
        <v>0</v>
      </c>
      <c r="G30" s="258"/>
      <c r="H30" s="156">
        <v>23</v>
      </c>
      <c r="I30" s="12" t="s">
        <v>173</v>
      </c>
      <c r="J30" s="449">
        <v>0.19999999999999996</v>
      </c>
      <c r="K30" s="23"/>
      <c r="L30" s="45"/>
      <c r="M30" s="88"/>
      <c r="N30" s="148"/>
      <c r="O30" s="148"/>
      <c r="P30" s="86"/>
      <c r="Q30" s="90"/>
    </row>
    <row r="31" spans="2:17" ht="15.75" customHeight="1">
      <c r="B31" s="156">
        <v>23</v>
      </c>
      <c r="C31" s="367" t="s">
        <v>173</v>
      </c>
      <c r="D31" s="368">
        <v>0.13</v>
      </c>
      <c r="E31" s="369">
        <v>0.1</v>
      </c>
      <c r="F31" s="362">
        <f t="shared" si="1"/>
        <v>0.30000000000000004</v>
      </c>
      <c r="G31" s="258">
        <f t="shared" si="0"/>
        <v>1</v>
      </c>
      <c r="H31" s="156">
        <v>21</v>
      </c>
      <c r="I31" s="12" t="s">
        <v>173</v>
      </c>
      <c r="J31" s="449">
        <v>0.19999999999999996</v>
      </c>
      <c r="K31" s="23"/>
      <c r="L31" s="45"/>
      <c r="M31" s="86"/>
      <c r="N31" s="148"/>
      <c r="O31" s="148"/>
      <c r="P31" s="86"/>
      <c r="Q31" s="90"/>
    </row>
    <row r="32" spans="2:17" ht="15.75" customHeight="1">
      <c r="B32" s="156">
        <v>24</v>
      </c>
      <c r="C32" s="367" t="s">
        <v>173</v>
      </c>
      <c r="D32" s="368">
        <v>0.1196384778440678</v>
      </c>
      <c r="E32" s="369">
        <v>0.13400593901000002</v>
      </c>
      <c r="F32" s="362">
        <f t="shared" si="1"/>
        <v>-0.10721510756967323</v>
      </c>
      <c r="G32" s="258">
        <f t="shared" si="0"/>
        <v>0</v>
      </c>
      <c r="H32" s="156">
        <v>24</v>
      </c>
      <c r="I32" s="12" t="s">
        <v>173</v>
      </c>
      <c r="J32" s="449">
        <v>0.19696969696969702</v>
      </c>
      <c r="K32" s="23"/>
      <c r="L32" s="45"/>
      <c r="M32" s="86"/>
      <c r="N32" s="86"/>
      <c r="O32" s="89"/>
      <c r="P32" s="86"/>
      <c r="Q32" s="90"/>
    </row>
    <row r="33" spans="2:16" ht="15.75" customHeight="1">
      <c r="B33" s="156">
        <v>25</v>
      </c>
      <c r="C33" s="367" t="s">
        <v>173</v>
      </c>
      <c r="D33" s="368">
        <v>0.11329430860233229</v>
      </c>
      <c r="E33" s="369">
        <v>0.096041034</v>
      </c>
      <c r="F33" s="362">
        <f t="shared" si="1"/>
        <v>0.17964482350671385</v>
      </c>
      <c r="G33" s="258">
        <f t="shared" si="0"/>
        <v>1</v>
      </c>
      <c r="H33" s="156">
        <v>25</v>
      </c>
      <c r="I33" s="12" t="s">
        <v>173</v>
      </c>
      <c r="J33" s="449">
        <v>0.17964482350671385</v>
      </c>
      <c r="K33" s="23"/>
      <c r="L33" s="20"/>
      <c r="M33" s="20"/>
      <c r="N33" s="34"/>
      <c r="O33" s="41"/>
      <c r="P33" s="20"/>
    </row>
    <row r="34" spans="2:16" ht="15.75" customHeight="1">
      <c r="B34" s="156">
        <v>26</v>
      </c>
      <c r="C34" s="367" t="s">
        <v>173</v>
      </c>
      <c r="D34" s="368">
        <v>0.11</v>
      </c>
      <c r="E34" s="369">
        <v>0.09</v>
      </c>
      <c r="F34" s="362">
        <f t="shared" si="1"/>
        <v>0.22222222222222232</v>
      </c>
      <c r="G34" s="258">
        <f t="shared" si="0"/>
        <v>1</v>
      </c>
      <c r="H34" s="156">
        <v>26</v>
      </c>
      <c r="I34" s="12" t="s">
        <v>173</v>
      </c>
      <c r="J34" s="449">
        <v>0.17948717948717952</v>
      </c>
      <c r="K34" s="23"/>
      <c r="L34" s="20"/>
      <c r="M34" s="20"/>
      <c r="N34" s="34"/>
      <c r="O34" s="41"/>
      <c r="P34" s="20"/>
    </row>
    <row r="35" spans="2:16" ht="15.75" customHeight="1">
      <c r="B35" s="156">
        <v>27</v>
      </c>
      <c r="C35" s="367" t="s">
        <v>173</v>
      </c>
      <c r="D35" s="368">
        <v>0.1</v>
      </c>
      <c r="E35" s="369">
        <v>0.09</v>
      </c>
      <c r="F35" s="362">
        <f t="shared" si="1"/>
        <v>0.11111111111111116</v>
      </c>
      <c r="G35" s="258">
        <f t="shared" si="0"/>
        <v>1</v>
      </c>
      <c r="H35" s="156">
        <v>27</v>
      </c>
      <c r="I35" s="12" t="s">
        <v>173</v>
      </c>
      <c r="J35" s="449">
        <v>0.17647058823529416</v>
      </c>
      <c r="K35" s="23"/>
      <c r="L35" s="20"/>
      <c r="M35" s="20"/>
      <c r="N35" s="34"/>
      <c r="O35" s="41"/>
      <c r="P35" s="20"/>
    </row>
    <row r="36" spans="2:16" ht="15.75" customHeight="1">
      <c r="B36" s="156">
        <v>28</v>
      </c>
      <c r="C36" s="367" t="s">
        <v>173</v>
      </c>
      <c r="D36" s="368">
        <v>0.0866850789067797</v>
      </c>
      <c r="E36" s="369">
        <v>0.02244327794372881</v>
      </c>
      <c r="F36" s="362">
        <f t="shared" si="1"/>
        <v>2.862407226079985</v>
      </c>
      <c r="G36" s="258">
        <f t="shared" si="0"/>
        <v>1</v>
      </c>
      <c r="H36" s="156">
        <v>28</v>
      </c>
      <c r="I36" s="12" t="s">
        <v>173</v>
      </c>
      <c r="J36" s="449">
        <v>0.16799999999999993</v>
      </c>
      <c r="K36" s="23"/>
      <c r="L36" s="20"/>
      <c r="M36" s="20"/>
      <c r="N36" s="34"/>
      <c r="O36" s="41"/>
      <c r="P36" s="20"/>
    </row>
    <row r="37" spans="2:16" ht="15.75" customHeight="1">
      <c r="B37" s="156">
        <v>29</v>
      </c>
      <c r="C37" s="367" t="s">
        <v>173</v>
      </c>
      <c r="D37" s="368">
        <v>0.081</v>
      </c>
      <c r="E37" s="369">
        <v>0.08043217251430683</v>
      </c>
      <c r="F37" s="362">
        <f t="shared" si="1"/>
        <v>0.007059705935360316</v>
      </c>
      <c r="G37" s="258">
        <f t="shared" si="0"/>
        <v>1</v>
      </c>
      <c r="H37" s="156">
        <v>29</v>
      </c>
      <c r="I37" s="12" t="s">
        <v>173</v>
      </c>
      <c r="J37" s="449">
        <v>0.16666666666666674</v>
      </c>
      <c r="K37" s="23"/>
      <c r="L37" s="20"/>
      <c r="M37" s="20"/>
      <c r="N37" s="34"/>
      <c r="O37" s="41"/>
      <c r="P37" s="20"/>
    </row>
    <row r="38" spans="2:16" ht="15.75" customHeight="1">
      <c r="B38" s="156">
        <v>30</v>
      </c>
      <c r="C38" s="310" t="s">
        <v>173</v>
      </c>
      <c r="D38" s="368">
        <v>0.08</v>
      </c>
      <c r="E38" s="369">
        <v>0.076</v>
      </c>
      <c r="F38" s="362">
        <f t="shared" si="1"/>
        <v>0.05263157894736836</v>
      </c>
      <c r="G38" s="258">
        <f t="shared" si="0"/>
        <v>1</v>
      </c>
      <c r="H38" s="156">
        <v>30</v>
      </c>
      <c r="I38" s="12" t="s">
        <v>173</v>
      </c>
      <c r="J38" s="449">
        <v>0.15217391304347827</v>
      </c>
      <c r="K38" s="23"/>
      <c r="L38" s="20"/>
      <c r="M38" s="20"/>
      <c r="N38" s="34"/>
      <c r="O38" s="41"/>
      <c r="P38" s="20"/>
    </row>
    <row r="39" spans="2:16" ht="15.75" customHeight="1">
      <c r="B39" s="156">
        <v>31</v>
      </c>
      <c r="C39" s="367" t="s">
        <v>173</v>
      </c>
      <c r="D39" s="368">
        <v>0.08</v>
      </c>
      <c r="E39" s="369">
        <v>0.07</v>
      </c>
      <c r="F39" s="362">
        <f t="shared" si="1"/>
        <v>0.1428571428571428</v>
      </c>
      <c r="G39" s="258">
        <f t="shared" si="0"/>
        <v>1</v>
      </c>
      <c r="H39" s="156">
        <v>31</v>
      </c>
      <c r="I39" s="12" t="s">
        <v>173</v>
      </c>
      <c r="J39" s="449">
        <v>0.1428571428571428</v>
      </c>
      <c r="K39" s="23"/>
      <c r="L39" s="20"/>
      <c r="M39" s="20"/>
      <c r="N39" s="34"/>
      <c r="O39" s="41"/>
      <c r="P39" s="20"/>
    </row>
    <row r="40" spans="2:17" ht="15.75" customHeight="1">
      <c r="B40" s="156">
        <v>32</v>
      </c>
      <c r="C40" s="367" t="s">
        <v>173</v>
      </c>
      <c r="D40" s="368">
        <v>0.07</v>
      </c>
      <c r="E40" s="369">
        <v>0.06</v>
      </c>
      <c r="F40" s="362">
        <f t="shared" si="1"/>
        <v>0.16666666666666674</v>
      </c>
      <c r="G40" s="258">
        <f t="shared" si="0"/>
        <v>1</v>
      </c>
      <c r="H40" s="156">
        <v>32</v>
      </c>
      <c r="I40" s="12" t="s">
        <v>173</v>
      </c>
      <c r="J40" s="449">
        <v>0.12640561046666687</v>
      </c>
      <c r="K40" s="23"/>
      <c r="L40" s="20"/>
      <c r="M40" s="20"/>
      <c r="N40" s="78"/>
      <c r="O40" s="79"/>
      <c r="P40" s="80"/>
      <c r="Q40" s="95"/>
    </row>
    <row r="41" spans="2:17" ht="15.75" customHeight="1">
      <c r="B41" s="156">
        <v>33</v>
      </c>
      <c r="C41" s="367" t="s">
        <v>173</v>
      </c>
      <c r="D41" s="368">
        <v>0.07</v>
      </c>
      <c r="E41" s="369">
        <v>0.07</v>
      </c>
      <c r="F41" s="362">
        <f t="shared" si="1"/>
        <v>0</v>
      </c>
      <c r="G41" s="258"/>
      <c r="H41" s="156">
        <v>33</v>
      </c>
      <c r="I41" s="12" t="s">
        <v>173</v>
      </c>
      <c r="J41" s="449">
        <v>0.11111111111111116</v>
      </c>
      <c r="K41" s="23"/>
      <c r="L41" s="20"/>
      <c r="M41" s="20"/>
      <c r="N41" s="78"/>
      <c r="O41" s="79"/>
      <c r="P41" s="80"/>
      <c r="Q41" s="95"/>
    </row>
    <row r="42" spans="2:17" ht="15.75" customHeight="1">
      <c r="B42" s="156">
        <v>34</v>
      </c>
      <c r="C42" s="367" t="s">
        <v>173</v>
      </c>
      <c r="D42" s="368">
        <v>0.06</v>
      </c>
      <c r="E42" s="369">
        <v>0.04</v>
      </c>
      <c r="F42" s="362">
        <f t="shared" si="1"/>
        <v>0.5</v>
      </c>
      <c r="G42" s="258">
        <f t="shared" si="0"/>
        <v>1</v>
      </c>
      <c r="H42" s="156">
        <v>34</v>
      </c>
      <c r="I42" s="12" t="s">
        <v>173</v>
      </c>
      <c r="J42" s="449">
        <v>0.08866989450377183</v>
      </c>
      <c r="K42" s="23"/>
      <c r="L42" s="20"/>
      <c r="M42" s="20"/>
      <c r="N42" s="78"/>
      <c r="O42" s="79"/>
      <c r="P42" s="80"/>
      <c r="Q42" s="95"/>
    </row>
    <row r="43" spans="2:16" ht="15.75" customHeight="1">
      <c r="B43" s="156">
        <v>35</v>
      </c>
      <c r="C43" s="367" t="s">
        <v>173</v>
      </c>
      <c r="D43" s="368">
        <v>0.06</v>
      </c>
      <c r="E43" s="369">
        <v>0.05</v>
      </c>
      <c r="F43" s="362">
        <f t="shared" si="1"/>
        <v>0.19999999999999996</v>
      </c>
      <c r="G43" s="258">
        <f t="shared" si="0"/>
        <v>1</v>
      </c>
      <c r="H43" s="156">
        <v>35</v>
      </c>
      <c r="I43" s="12" t="s">
        <v>173</v>
      </c>
      <c r="J43" s="449">
        <v>0.08390581863427538</v>
      </c>
      <c r="K43" s="23"/>
      <c r="L43" s="20"/>
      <c r="M43" s="20"/>
      <c r="N43" s="34"/>
      <c r="O43" s="41"/>
      <c r="P43" s="20"/>
    </row>
    <row r="44" spans="2:16" ht="15.75" customHeight="1">
      <c r="B44" s="156">
        <v>36</v>
      </c>
      <c r="C44" s="367" t="s">
        <v>173</v>
      </c>
      <c r="D44" s="368">
        <v>0.05527881841525424</v>
      </c>
      <c r="E44" s="369">
        <v>0.03925357715932203</v>
      </c>
      <c r="F44" s="362">
        <f t="shared" si="1"/>
        <v>0.4082491944845974</v>
      </c>
      <c r="G44" s="258">
        <f t="shared" si="0"/>
        <v>1</v>
      </c>
      <c r="H44" s="156">
        <v>36</v>
      </c>
      <c r="I44" s="12" t="s">
        <v>173</v>
      </c>
      <c r="J44" s="449">
        <v>0.05263157894736836</v>
      </c>
      <c r="K44" s="23"/>
      <c r="L44" s="20"/>
      <c r="M44" s="20"/>
      <c r="N44" s="34"/>
      <c r="O44" s="41"/>
      <c r="P44" s="20"/>
    </row>
    <row r="45" spans="2:16" ht="15.75" customHeight="1">
      <c r="B45" s="156">
        <v>37</v>
      </c>
      <c r="C45" s="367" t="s">
        <v>173</v>
      </c>
      <c r="D45" s="368">
        <v>0.053</v>
      </c>
      <c r="E45" s="369">
        <v>0.046</v>
      </c>
      <c r="F45" s="362">
        <f t="shared" si="1"/>
        <v>0.15217391304347827</v>
      </c>
      <c r="G45" s="258">
        <f t="shared" si="0"/>
        <v>1</v>
      </c>
      <c r="H45" s="156">
        <v>37</v>
      </c>
      <c r="I45" s="12" t="s">
        <v>173</v>
      </c>
      <c r="J45" s="449">
        <v>0.007059705935360316</v>
      </c>
      <c r="K45" s="23"/>
      <c r="L45" s="23"/>
      <c r="M45" s="23"/>
      <c r="N45" s="23"/>
      <c r="O45" s="23"/>
      <c r="P45" s="23"/>
    </row>
    <row r="46" spans="2:16" ht="15.75" customHeight="1">
      <c r="B46" s="156">
        <v>38</v>
      </c>
      <c r="C46" s="367" t="s">
        <v>173</v>
      </c>
      <c r="D46" s="368">
        <v>0.05</v>
      </c>
      <c r="E46" s="369">
        <v>0.05</v>
      </c>
      <c r="F46" s="362">
        <f t="shared" si="1"/>
        <v>0</v>
      </c>
      <c r="G46" s="258"/>
      <c r="H46" s="156">
        <v>42</v>
      </c>
      <c r="I46" s="111" t="s">
        <v>173</v>
      </c>
      <c r="J46" s="449">
        <v>0</v>
      </c>
      <c r="K46" s="23"/>
      <c r="L46" s="36"/>
      <c r="M46" s="23"/>
      <c r="N46" s="62"/>
      <c r="O46" s="23"/>
      <c r="P46" s="23"/>
    </row>
    <row r="47" spans="2:16" ht="15.75" customHeight="1">
      <c r="B47" s="156">
        <v>39</v>
      </c>
      <c r="C47" s="367" t="s">
        <v>173</v>
      </c>
      <c r="D47" s="368">
        <v>0.048</v>
      </c>
      <c r="E47" s="369">
        <v>0.038</v>
      </c>
      <c r="F47" s="362">
        <f t="shared" si="1"/>
        <v>0.26315789473684226</v>
      </c>
      <c r="G47" s="258">
        <f t="shared" si="0"/>
        <v>1</v>
      </c>
      <c r="H47" s="156">
        <v>41</v>
      </c>
      <c r="I47" s="111" t="s">
        <v>173</v>
      </c>
      <c r="J47" s="449">
        <v>0</v>
      </c>
      <c r="K47" s="23"/>
      <c r="L47" s="37"/>
      <c r="M47" s="23"/>
      <c r="N47" s="23"/>
      <c r="O47" s="23"/>
      <c r="P47" s="23"/>
    </row>
    <row r="48" spans="2:16" ht="15.75" customHeight="1">
      <c r="B48" s="156">
        <v>40</v>
      </c>
      <c r="C48" s="367" t="s">
        <v>173</v>
      </c>
      <c r="D48" s="368">
        <v>0.047</v>
      </c>
      <c r="E48" s="369">
        <v>0.037</v>
      </c>
      <c r="F48" s="362">
        <f t="shared" si="1"/>
        <v>0.2702702702702704</v>
      </c>
      <c r="G48" s="258">
        <f t="shared" si="0"/>
        <v>1</v>
      </c>
      <c r="H48" s="156">
        <v>40</v>
      </c>
      <c r="I48" s="111" t="s">
        <v>173</v>
      </c>
      <c r="J48" s="449">
        <v>0</v>
      </c>
      <c r="K48" s="23"/>
      <c r="L48" s="23"/>
      <c r="M48" s="23"/>
      <c r="N48" s="23"/>
      <c r="O48" s="23"/>
      <c r="P48" s="23"/>
    </row>
    <row r="49" spans="2:16" ht="15.75" customHeight="1">
      <c r="B49" s="156">
        <v>41</v>
      </c>
      <c r="C49" s="367" t="s">
        <v>173</v>
      </c>
      <c r="D49" s="368">
        <v>0.046</v>
      </c>
      <c r="E49" s="369">
        <v>0.039</v>
      </c>
      <c r="F49" s="362">
        <f t="shared" si="1"/>
        <v>0.17948717948717952</v>
      </c>
      <c r="G49" s="258">
        <f t="shared" si="0"/>
        <v>1</v>
      </c>
      <c r="H49" s="156">
        <v>38</v>
      </c>
      <c r="I49" s="111" t="s">
        <v>173</v>
      </c>
      <c r="J49" s="449">
        <v>0</v>
      </c>
      <c r="K49" s="23"/>
      <c r="L49" s="23"/>
      <c r="M49" s="23"/>
      <c r="N49" s="23"/>
      <c r="O49" s="23"/>
      <c r="P49" s="23"/>
    </row>
    <row r="50" spans="2:16" ht="15.75" customHeight="1">
      <c r="B50" s="156">
        <v>42</v>
      </c>
      <c r="C50" s="367" t="s">
        <v>173</v>
      </c>
      <c r="D50" s="368">
        <v>0.041125775</v>
      </c>
      <c r="E50" s="369">
        <v>0.029929149</v>
      </c>
      <c r="F50" s="362">
        <f t="shared" si="1"/>
        <v>0.37410438900217335</v>
      </c>
      <c r="G50" s="258">
        <f t="shared" si="0"/>
        <v>1</v>
      </c>
      <c r="H50" s="156">
        <v>39</v>
      </c>
      <c r="I50" s="111" t="s">
        <v>173</v>
      </c>
      <c r="J50" s="449">
        <v>0</v>
      </c>
      <c r="K50" s="23"/>
      <c r="L50" s="23"/>
      <c r="M50" s="23"/>
      <c r="N50" s="23"/>
      <c r="O50" s="23"/>
      <c r="P50" s="23"/>
    </row>
    <row r="51" spans="2:16" ht="15.75" customHeight="1">
      <c r="B51" s="156">
        <v>43</v>
      </c>
      <c r="C51" s="367" t="s">
        <v>173</v>
      </c>
      <c r="D51" s="368">
        <v>0.04</v>
      </c>
      <c r="E51" s="369">
        <v>0.04</v>
      </c>
      <c r="F51" s="362">
        <f t="shared" si="1"/>
        <v>0</v>
      </c>
      <c r="G51" s="258"/>
      <c r="H51" s="156">
        <v>43</v>
      </c>
      <c r="I51" s="111" t="s">
        <v>173</v>
      </c>
      <c r="J51" s="449">
        <v>0</v>
      </c>
      <c r="K51" s="23"/>
      <c r="L51" s="23"/>
      <c r="M51" s="23"/>
      <c r="N51" s="23"/>
      <c r="O51" s="23"/>
      <c r="P51" s="23"/>
    </row>
    <row r="52" spans="2:16" ht="15.75" customHeight="1">
      <c r="B52" s="156">
        <v>44</v>
      </c>
      <c r="C52" s="367" t="s">
        <v>173</v>
      </c>
      <c r="D52" s="368">
        <v>0.04</v>
      </c>
      <c r="E52" s="369">
        <v>0.02</v>
      </c>
      <c r="F52" s="362">
        <f t="shared" si="1"/>
        <v>1</v>
      </c>
      <c r="G52" s="258">
        <f t="shared" si="0"/>
        <v>1</v>
      </c>
      <c r="H52" s="156">
        <v>44</v>
      </c>
      <c r="I52" s="111" t="s">
        <v>173</v>
      </c>
      <c r="J52" s="449">
        <v>-0.00053712536338546</v>
      </c>
      <c r="K52" s="44"/>
      <c r="L52" s="20"/>
      <c r="M52" s="20"/>
      <c r="N52" s="23"/>
      <c r="O52" s="23"/>
      <c r="P52" s="23"/>
    </row>
    <row r="53" spans="2:16" ht="15.75" customHeight="1">
      <c r="B53" s="156">
        <v>45</v>
      </c>
      <c r="C53" s="295" t="s">
        <v>173</v>
      </c>
      <c r="D53" s="368">
        <v>0.04</v>
      </c>
      <c r="E53" s="369">
        <v>0.03</v>
      </c>
      <c r="F53" s="362">
        <f t="shared" si="1"/>
        <v>0.3333333333333335</v>
      </c>
      <c r="G53" s="258">
        <f t="shared" si="0"/>
        <v>1</v>
      </c>
      <c r="H53" s="156">
        <v>45</v>
      </c>
      <c r="I53" s="111" t="s">
        <v>173</v>
      </c>
      <c r="J53" s="449">
        <v>-0.025819453866436803</v>
      </c>
      <c r="K53" s="44"/>
      <c r="L53" s="60"/>
      <c r="M53" s="20"/>
      <c r="N53" s="23"/>
      <c r="O53" s="23"/>
      <c r="P53" s="23"/>
    </row>
    <row r="54" spans="2:16" ht="15.75" customHeight="1">
      <c r="B54" s="156">
        <v>46</v>
      </c>
      <c r="C54" s="367" t="s">
        <v>173</v>
      </c>
      <c r="D54" s="368">
        <v>0.036385483</v>
      </c>
      <c r="E54" s="369">
        <v>0.052444213</v>
      </c>
      <c r="F54" s="362">
        <f t="shared" si="1"/>
        <v>-0.3062059487859985</v>
      </c>
      <c r="G54" s="258">
        <f t="shared" si="0"/>
        <v>0</v>
      </c>
      <c r="H54" s="156">
        <v>46</v>
      </c>
      <c r="I54" s="111" t="s">
        <v>173</v>
      </c>
      <c r="J54" s="449">
        <v>-0.034752818222378856</v>
      </c>
      <c r="K54" s="44"/>
      <c r="L54" s="20"/>
      <c r="M54" s="20"/>
      <c r="N54" s="23"/>
      <c r="O54" s="23"/>
      <c r="P54" s="23"/>
    </row>
    <row r="55" spans="2:16" ht="15.75" customHeight="1">
      <c r="B55" s="156">
        <v>47</v>
      </c>
      <c r="C55" s="367" t="s">
        <v>173</v>
      </c>
      <c r="D55" s="368">
        <v>0.03</v>
      </c>
      <c r="E55" s="369">
        <v>0.03</v>
      </c>
      <c r="F55" s="362">
        <f t="shared" si="1"/>
        <v>0</v>
      </c>
      <c r="G55" s="258"/>
      <c r="H55" s="156">
        <v>47</v>
      </c>
      <c r="I55" s="111" t="s">
        <v>173</v>
      </c>
      <c r="J55" s="449">
        <v>-0.03723679422136805</v>
      </c>
      <c r="K55" s="44"/>
      <c r="L55" s="60"/>
      <c r="M55" s="20"/>
      <c r="N55" s="23"/>
      <c r="O55" s="23"/>
      <c r="P55" s="23"/>
    </row>
    <row r="56" spans="2:16" ht="15.75" customHeight="1">
      <c r="B56" s="156">
        <v>48</v>
      </c>
      <c r="C56" s="367" t="s">
        <v>173</v>
      </c>
      <c r="D56" s="368">
        <v>0.03</v>
      </c>
      <c r="E56" s="369">
        <v>0.025</v>
      </c>
      <c r="F56" s="362">
        <f t="shared" si="1"/>
        <v>0.19999999999999996</v>
      </c>
      <c r="G56" s="258">
        <f t="shared" si="0"/>
        <v>1</v>
      </c>
      <c r="H56" s="156">
        <v>48</v>
      </c>
      <c r="I56" s="111" t="s">
        <v>173</v>
      </c>
      <c r="J56" s="449">
        <v>-0.09751739337972465</v>
      </c>
      <c r="K56" s="44"/>
      <c r="L56" s="20"/>
      <c r="M56" s="20"/>
      <c r="N56" s="23"/>
      <c r="O56" s="23"/>
      <c r="P56" s="23"/>
    </row>
    <row r="57" spans="2:16" ht="15.75" customHeight="1">
      <c r="B57" s="156">
        <v>49</v>
      </c>
      <c r="C57" s="367" t="s">
        <v>173</v>
      </c>
      <c r="D57" s="368">
        <v>0.03</v>
      </c>
      <c r="E57" s="369">
        <v>0.03</v>
      </c>
      <c r="F57" s="362">
        <f t="shared" si="1"/>
        <v>0</v>
      </c>
      <c r="G57" s="258"/>
      <c r="H57" s="156">
        <v>49</v>
      </c>
      <c r="I57" s="111" t="s">
        <v>173</v>
      </c>
      <c r="J57" s="449">
        <v>-0.10721510756967323</v>
      </c>
      <c r="K57" s="44"/>
      <c r="L57" s="60"/>
      <c r="M57" s="20"/>
      <c r="N57" s="23"/>
      <c r="O57" s="23"/>
      <c r="P57" s="23"/>
    </row>
    <row r="58" spans="2:16" ht="15.75" customHeight="1">
      <c r="B58" s="156">
        <v>50</v>
      </c>
      <c r="C58" s="367" t="s">
        <v>173</v>
      </c>
      <c r="D58" s="368">
        <v>0.025266</v>
      </c>
      <c r="E58" s="369">
        <v>0.040315</v>
      </c>
      <c r="F58" s="362">
        <f t="shared" si="1"/>
        <v>-0.37328537765099834</v>
      </c>
      <c r="G58" s="258">
        <f t="shared" si="0"/>
        <v>0</v>
      </c>
      <c r="H58" s="156">
        <v>50</v>
      </c>
      <c r="I58" s="111" t="s">
        <v>173</v>
      </c>
      <c r="J58" s="449">
        <v>-0.11565614542494929</v>
      </c>
      <c r="K58" s="20"/>
      <c r="L58" s="20"/>
      <c r="M58" s="20"/>
      <c r="N58" s="23"/>
      <c r="O58" s="23"/>
      <c r="P58" s="23"/>
    </row>
    <row r="59" spans="2:16" ht="15.75" customHeight="1">
      <c r="B59" s="156">
        <v>51</v>
      </c>
      <c r="C59" s="367" t="s">
        <v>173</v>
      </c>
      <c r="D59" s="368">
        <v>0.0236</v>
      </c>
      <c r="E59" s="369">
        <v>0.0125</v>
      </c>
      <c r="F59" s="362">
        <f t="shared" si="1"/>
        <v>0.8879999999999999</v>
      </c>
      <c r="G59" s="258">
        <f t="shared" si="0"/>
        <v>1</v>
      </c>
      <c r="H59" s="156">
        <v>51</v>
      </c>
      <c r="I59" s="111" t="s">
        <v>173</v>
      </c>
      <c r="J59" s="449">
        <v>-0.3062059487859985</v>
      </c>
      <c r="K59" s="20"/>
      <c r="L59" s="61"/>
      <c r="M59" s="20"/>
      <c r="N59" s="23"/>
      <c r="O59" s="23"/>
      <c r="P59" s="23"/>
    </row>
    <row r="60" spans="2:16" ht="15.75" customHeight="1">
      <c r="B60" s="156">
        <v>52</v>
      </c>
      <c r="C60" s="310" t="s">
        <v>173</v>
      </c>
      <c r="D60" s="368">
        <v>0.02</v>
      </c>
      <c r="E60" s="369">
        <v>0.017</v>
      </c>
      <c r="F60" s="362">
        <f t="shared" si="1"/>
        <v>0.17647058823529416</v>
      </c>
      <c r="G60" s="258">
        <f t="shared" si="0"/>
        <v>1</v>
      </c>
      <c r="H60" s="156">
        <v>52</v>
      </c>
      <c r="I60" s="111" t="s">
        <v>173</v>
      </c>
      <c r="J60" s="449">
        <v>-0.37328537765099834</v>
      </c>
      <c r="K60" s="20"/>
      <c r="L60" s="20"/>
      <c r="M60" s="20"/>
      <c r="N60" s="23"/>
      <c r="O60" s="23"/>
      <c r="P60" s="23"/>
    </row>
    <row r="61" spans="2:16" ht="15.75" customHeight="1" thickBot="1">
      <c r="B61" s="156">
        <v>53</v>
      </c>
      <c r="C61" s="367" t="s">
        <v>173</v>
      </c>
      <c r="D61" s="368">
        <v>0.016330997</v>
      </c>
      <c r="E61" s="369">
        <v>0.016962631</v>
      </c>
      <c r="F61" s="362">
        <f t="shared" si="1"/>
        <v>-0.03723679422136805</v>
      </c>
      <c r="G61" s="258">
        <f t="shared" si="0"/>
        <v>0</v>
      </c>
      <c r="H61" s="144">
        <v>53</v>
      </c>
      <c r="I61" s="384" t="s">
        <v>173</v>
      </c>
      <c r="J61" s="450">
        <v>-0.4814814814814815</v>
      </c>
      <c r="K61" s="23"/>
      <c r="L61" s="23"/>
      <c r="M61" s="23"/>
      <c r="N61" s="23"/>
      <c r="O61" s="23"/>
      <c r="P61" s="23"/>
    </row>
    <row r="62" spans="2:16" ht="15.75" customHeight="1">
      <c r="B62" s="156">
        <v>54</v>
      </c>
      <c r="C62" s="367" t="s">
        <v>173</v>
      </c>
      <c r="D62" s="368">
        <v>0.0146034</v>
      </c>
      <c r="E62" s="369">
        <v>0.01651326</v>
      </c>
      <c r="F62" s="362">
        <f t="shared" si="1"/>
        <v>-0.11565614542494929</v>
      </c>
      <c r="G62" s="258">
        <f t="shared" si="0"/>
        <v>0</v>
      </c>
      <c r="H62" s="23"/>
      <c r="I62" s="23"/>
      <c r="J62" s="23"/>
      <c r="K62" s="23"/>
      <c r="L62" s="23"/>
      <c r="M62" s="23"/>
      <c r="N62" s="23"/>
      <c r="O62" s="23"/>
      <c r="P62" s="23"/>
    </row>
    <row r="63" spans="2:16" ht="15.75" customHeight="1" thickBot="1">
      <c r="B63" s="144">
        <v>55</v>
      </c>
      <c r="C63" s="381" t="s">
        <v>173</v>
      </c>
      <c r="D63" s="382">
        <v>0.0146</v>
      </c>
      <c r="E63" s="383">
        <v>0.0125</v>
      </c>
      <c r="F63" s="363">
        <f>IF(E63="","",D63/E63-100%)</f>
        <v>0.16799999999999993</v>
      </c>
      <c r="G63" s="258">
        <f t="shared" si="0"/>
        <v>1</v>
      </c>
      <c r="H63" s="23"/>
      <c r="I63" s="23"/>
      <c r="J63" s="23"/>
      <c r="K63" s="23"/>
      <c r="L63" s="23"/>
      <c r="M63" s="23"/>
      <c r="N63" s="23"/>
      <c r="O63" s="23"/>
      <c r="P63" s="23"/>
    </row>
    <row r="64" spans="2:16" ht="15.75" customHeight="1">
      <c r="B64" s="45"/>
      <c r="F64" s="115"/>
      <c r="G64" s="258"/>
      <c r="H64" s="23"/>
      <c r="I64" s="23"/>
      <c r="J64" s="23"/>
      <c r="K64" s="23"/>
      <c r="L64" s="23"/>
      <c r="M64" s="23"/>
      <c r="N64" s="23"/>
      <c r="O64" s="23"/>
      <c r="P64" s="23"/>
    </row>
    <row r="65" spans="2:16" ht="15.75" customHeight="1">
      <c r="B65" s="23"/>
      <c r="C65" s="45" t="s">
        <v>34</v>
      </c>
      <c r="D65" s="91">
        <f>SUM(D9:D63)</f>
        <v>12.999415827934989</v>
      </c>
      <c r="E65" s="92"/>
      <c r="F65" s="24"/>
      <c r="G65" s="258"/>
      <c r="K65" s="23"/>
      <c r="L65" s="23"/>
      <c r="M65" s="23"/>
      <c r="N65" s="23"/>
      <c r="O65" s="23"/>
      <c r="P65" s="23"/>
    </row>
    <row r="66" spans="2:7" ht="15.75" customHeight="1">
      <c r="B66" s="23"/>
      <c r="C66" s="45" t="s">
        <v>108</v>
      </c>
      <c r="D66" s="92">
        <f>SUM(D9:D15,D17:D22,D24:D63)</f>
        <v>12.28741582793499</v>
      </c>
      <c r="E66" s="92">
        <f>SUM(E9:E15,E17:E22,E24:E63)</f>
        <v>10.724239620645012</v>
      </c>
      <c r="F66" s="72">
        <f>D66/E66-100%</f>
        <v>0.14576102946084313</v>
      </c>
      <c r="G66" s="258">
        <f>IF(D66&gt;E66,1,0)</f>
        <v>1</v>
      </c>
    </row>
    <row r="67" spans="2:7" ht="15.75" customHeight="1">
      <c r="B67" s="23"/>
      <c r="C67" s="34"/>
      <c r="D67" s="49"/>
      <c r="E67" s="49"/>
      <c r="F67" s="24"/>
      <c r="G67" s="265"/>
    </row>
    <row r="68" spans="2:7" ht="15.75" customHeight="1">
      <c r="B68" s="23"/>
      <c r="C68" s="589" t="s">
        <v>157</v>
      </c>
      <c r="D68" s="590"/>
      <c r="E68" s="590"/>
      <c r="F68" s="590"/>
      <c r="G68" s="27"/>
    </row>
    <row r="69" spans="2:7" ht="15.75" customHeight="1">
      <c r="B69" s="23"/>
      <c r="C69" s="590"/>
      <c r="D69" s="590"/>
      <c r="E69" s="590"/>
      <c r="F69" s="590"/>
      <c r="G69" s="27"/>
    </row>
    <row r="70" spans="2:7" ht="15.75" customHeight="1">
      <c r="B70" s="23"/>
      <c r="C70" s="590"/>
      <c r="D70" s="590"/>
      <c r="E70" s="590"/>
      <c r="F70" s="590"/>
      <c r="G70" s="27"/>
    </row>
    <row r="71" spans="2:7" ht="15.75" customHeight="1">
      <c r="B71" s="23"/>
      <c r="C71" s="22"/>
      <c r="D71" s="22"/>
      <c r="E71" s="22"/>
      <c r="F71" s="22"/>
      <c r="G71" s="27"/>
    </row>
    <row r="72" spans="3:7" ht="15.75" customHeight="1">
      <c r="C72" s="26"/>
      <c r="D72" s="103"/>
      <c r="E72" s="103"/>
      <c r="F72" s="27"/>
      <c r="G72" s="27"/>
    </row>
    <row r="73" spans="3:7" ht="15.75" customHeight="1">
      <c r="C73" s="26"/>
      <c r="D73" s="103"/>
      <c r="E73" s="103"/>
      <c r="F73" s="27"/>
      <c r="G73" s="27"/>
    </row>
    <row r="74" spans="3:7" ht="15.75" customHeight="1">
      <c r="C74" s="26"/>
      <c r="D74" s="103"/>
      <c r="E74" s="103"/>
      <c r="F74" s="27"/>
      <c r="G74" s="27"/>
    </row>
    <row r="75" spans="3:7" ht="15.75" customHeight="1">
      <c r="C75" s="26"/>
      <c r="D75" s="103"/>
      <c r="E75" s="103"/>
      <c r="F75" s="27"/>
      <c r="G75" s="27"/>
    </row>
    <row r="76" spans="3:7" ht="15.75" customHeight="1">
      <c r="C76" s="26"/>
      <c r="D76" s="103"/>
      <c r="E76" s="103"/>
      <c r="F76" s="27"/>
      <c r="G76" s="27"/>
    </row>
    <row r="77" spans="3:7" ht="15.75" customHeight="1">
      <c r="C77" s="26"/>
      <c r="D77" s="103"/>
      <c r="E77" s="103"/>
      <c r="F77" s="27"/>
      <c r="G77" s="27"/>
    </row>
    <row r="78" spans="3:7" ht="15.75" customHeight="1">
      <c r="C78" s="26"/>
      <c r="D78" s="103"/>
      <c r="E78" s="103"/>
      <c r="F78" s="27"/>
      <c r="G78" s="27"/>
    </row>
    <row r="79" spans="3:7" ht="15.75" customHeight="1">
      <c r="C79" s="26"/>
      <c r="D79" s="103"/>
      <c r="E79" s="103"/>
      <c r="F79" s="27"/>
      <c r="G79" s="27"/>
    </row>
    <row r="80" spans="3:7" ht="15.75" customHeight="1">
      <c r="C80" s="26"/>
      <c r="D80" s="103"/>
      <c r="E80" s="103"/>
      <c r="F80" s="27"/>
      <c r="G80" s="27"/>
    </row>
    <row r="81" spans="3:7" ht="15.75" customHeight="1">
      <c r="C81" s="26"/>
      <c r="D81" s="103"/>
      <c r="E81" s="103"/>
      <c r="F81" s="27"/>
      <c r="G81" s="27"/>
    </row>
    <row r="82" spans="3:7" ht="15.75" customHeight="1">
      <c r="C82" s="26"/>
      <c r="D82" s="103"/>
      <c r="E82" s="103"/>
      <c r="F82" s="27"/>
      <c r="G82" s="27"/>
    </row>
    <row r="83" spans="3:7" ht="15.75" customHeight="1">
      <c r="C83" s="26"/>
      <c r="D83" s="103"/>
      <c r="E83" s="103"/>
      <c r="F83" s="27"/>
      <c r="G83" s="27"/>
    </row>
    <row r="84" spans="3:7" ht="15.75" customHeight="1">
      <c r="C84" s="26"/>
      <c r="D84" s="103"/>
      <c r="E84" s="103"/>
      <c r="F84" s="27"/>
      <c r="G84" s="27"/>
    </row>
    <row r="85" spans="3:7" ht="15.75" customHeight="1">
      <c r="C85" s="26"/>
      <c r="D85" s="103"/>
      <c r="E85" s="103"/>
      <c r="F85" s="27"/>
      <c r="G85" s="27"/>
    </row>
    <row r="86" spans="3:7" ht="15.75" customHeight="1">
      <c r="C86" s="26"/>
      <c r="D86" s="103"/>
      <c r="E86" s="103"/>
      <c r="F86" s="27"/>
      <c r="G86" s="27"/>
    </row>
    <row r="87" spans="3:7" ht="15.75" customHeight="1">
      <c r="C87" s="26"/>
      <c r="D87" s="103"/>
      <c r="E87" s="103"/>
      <c r="F87" s="27"/>
      <c r="G87" s="27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7" ht="15.75" customHeight="1">
      <c r="C112" s="26"/>
      <c r="D112" s="103"/>
      <c r="E112" s="103"/>
      <c r="F112" s="27"/>
      <c r="G112" s="27"/>
    </row>
    <row r="113" spans="3:7" ht="15.75" customHeight="1">
      <c r="C113" s="26"/>
      <c r="D113" s="103"/>
      <c r="E113" s="103"/>
      <c r="F113" s="27"/>
      <c r="G113" s="27"/>
    </row>
    <row r="114" spans="3:7" ht="15.75" customHeight="1">
      <c r="C114" s="26"/>
      <c r="D114" s="103"/>
      <c r="E114" s="103"/>
      <c r="F114" s="27"/>
      <c r="G114" s="27"/>
    </row>
    <row r="115" spans="3:7" ht="15.75" customHeight="1">
      <c r="C115" s="26"/>
      <c r="D115" s="103"/>
      <c r="E115" s="103"/>
      <c r="F115" s="27"/>
      <c r="G115" s="27"/>
    </row>
    <row r="116" spans="3:7" ht="15.75" customHeight="1">
      <c r="C116" s="26"/>
      <c r="D116" s="103"/>
      <c r="E116" s="103"/>
      <c r="F116" s="27"/>
      <c r="G116" s="27"/>
    </row>
    <row r="117" spans="3:7" ht="15.75" customHeight="1">
      <c r="C117" s="26"/>
      <c r="D117" s="103"/>
      <c r="E117" s="103"/>
      <c r="F117" s="27"/>
      <c r="G117" s="27"/>
    </row>
    <row r="118" spans="3:7" ht="15.75" customHeight="1">
      <c r="C118" s="26"/>
      <c r="D118" s="103"/>
      <c r="E118" s="103"/>
      <c r="F118" s="27"/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" customHeight="1">
      <c r="C148" s="26"/>
      <c r="D148" s="103"/>
      <c r="E148" s="103"/>
      <c r="F148" s="27"/>
      <c r="G148" s="27"/>
    </row>
    <row r="149" spans="3:7" ht="15" customHeight="1">
      <c r="C149" s="26"/>
      <c r="D149" s="103"/>
      <c r="E149" s="103"/>
      <c r="F149" s="27"/>
      <c r="G149" s="27"/>
    </row>
    <row r="150" spans="3:7" ht="15" customHeight="1">
      <c r="C150" s="26"/>
      <c r="D150" s="103"/>
      <c r="E150" s="103"/>
      <c r="F150" s="27"/>
      <c r="G150" s="27"/>
    </row>
    <row r="151" spans="3:7" ht="15" customHeight="1">
      <c r="C151" s="26"/>
      <c r="D151" s="103"/>
      <c r="E151" s="103"/>
      <c r="F151" s="27"/>
      <c r="G151" s="27"/>
    </row>
    <row r="152" spans="3:7" ht="15" customHeight="1">
      <c r="C152" s="26"/>
      <c r="D152" s="103"/>
      <c r="E152" s="103"/>
      <c r="F152" s="27"/>
      <c r="G152" s="27"/>
    </row>
    <row r="153" spans="3:7" ht="15" customHeight="1">
      <c r="C153" s="26"/>
      <c r="D153" s="103"/>
      <c r="E153" s="103"/>
      <c r="F153" s="27"/>
      <c r="G153" s="27"/>
    </row>
    <row r="154" spans="3:7" ht="15" customHeight="1">
      <c r="C154" s="26"/>
      <c r="D154" s="103"/>
      <c r="E154" s="103"/>
      <c r="F154" s="27"/>
      <c r="G154" s="27"/>
    </row>
    <row r="155" spans="3:7" ht="15" customHeight="1">
      <c r="C155" s="26"/>
      <c r="D155" s="103"/>
      <c r="E155" s="103"/>
      <c r="F155" s="27"/>
      <c r="G155" s="27"/>
    </row>
    <row r="156" spans="3:7" ht="15" customHeight="1">
      <c r="C156" s="26"/>
      <c r="D156" s="103"/>
      <c r="E156" s="103"/>
      <c r="F156" s="27"/>
      <c r="G156" s="27"/>
    </row>
    <row r="157" spans="3:7" ht="15" customHeight="1">
      <c r="C157" s="26"/>
      <c r="D157" s="103"/>
      <c r="E157" s="103"/>
      <c r="F157" s="27"/>
      <c r="G157" s="27"/>
    </row>
    <row r="158" spans="3:7" ht="15" customHeight="1">
      <c r="C158" s="26"/>
      <c r="D158" s="103"/>
      <c r="E158" s="103"/>
      <c r="F158" s="27"/>
      <c r="G158" s="27"/>
    </row>
    <row r="159" spans="3:7" ht="15" customHeight="1">
      <c r="C159" s="26"/>
      <c r="D159" s="103"/>
      <c r="E159" s="103"/>
      <c r="F159" s="27"/>
      <c r="G159" s="27"/>
    </row>
    <row r="160" spans="3:7" ht="15" customHeight="1">
      <c r="C160" s="26"/>
      <c r="D160" s="103"/>
      <c r="E160" s="103"/>
      <c r="F160" s="27"/>
      <c r="G160" s="27"/>
    </row>
    <row r="161" spans="3:7" ht="15" customHeight="1">
      <c r="C161" s="26"/>
      <c r="D161" s="103"/>
      <c r="E161" s="103"/>
      <c r="F161" s="27"/>
      <c r="G161" s="27"/>
    </row>
    <row r="162" spans="3:7" ht="15" customHeight="1">
      <c r="C162" s="26"/>
      <c r="D162" s="103"/>
      <c r="E162" s="103"/>
      <c r="F162" s="27"/>
      <c r="G162" s="27"/>
    </row>
    <row r="163" spans="3:10" ht="15" customHeight="1">
      <c r="C163" s="26"/>
      <c r="D163" s="103"/>
      <c r="E163" s="103"/>
      <c r="F163" s="27"/>
      <c r="G163" s="27"/>
      <c r="I163" s="160"/>
      <c r="J163" s="160"/>
    </row>
    <row r="164" spans="3:21" ht="15" customHeight="1">
      <c r="C164" s="26"/>
      <c r="D164" s="103"/>
      <c r="E164" s="103"/>
      <c r="F164" s="27"/>
      <c r="G164" s="27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</row>
    <row r="165" spans="3:21" ht="15" customHeight="1">
      <c r="C165" s="26"/>
      <c r="D165" s="103"/>
      <c r="E165" s="103"/>
      <c r="F165" s="27"/>
      <c r="G165" s="27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</row>
    <row r="166" spans="3:21" ht="15" customHeight="1">
      <c r="C166" s="26"/>
      <c r="D166" s="103"/>
      <c r="E166" s="103"/>
      <c r="F166" s="27"/>
      <c r="G166" s="27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</row>
    <row r="167" spans="3:21" ht="15" customHeight="1">
      <c r="C167" s="26"/>
      <c r="D167" s="103"/>
      <c r="E167" s="103"/>
      <c r="F167" s="27"/>
      <c r="G167" s="27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</row>
    <row r="168" spans="3:21" ht="15" customHeight="1">
      <c r="C168" s="26"/>
      <c r="D168" s="103"/>
      <c r="E168" s="103"/>
      <c r="F168" s="27"/>
      <c r="G168" s="27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</row>
    <row r="169" spans="3:21" ht="15" customHeight="1">
      <c r="C169" s="26"/>
      <c r="D169" s="103"/>
      <c r="E169" s="103"/>
      <c r="F169" s="27"/>
      <c r="G169" s="27"/>
      <c r="I169" s="355"/>
      <c r="J169" s="355"/>
      <c r="K169" s="355"/>
      <c r="L169" s="355"/>
      <c r="M169" s="113"/>
      <c r="N169" s="113"/>
      <c r="O169" s="113"/>
      <c r="P169" s="113"/>
      <c r="Q169" s="189"/>
      <c r="R169" s="160"/>
      <c r="S169" s="160"/>
      <c r="T169" s="160"/>
      <c r="U169" s="160"/>
    </row>
    <row r="170" spans="3:21" ht="15" customHeight="1">
      <c r="C170" s="26"/>
      <c r="D170" s="103"/>
      <c r="E170" s="103"/>
      <c r="F170" s="27"/>
      <c r="G170" s="27"/>
      <c r="I170" s="355"/>
      <c r="J170" s="355"/>
      <c r="K170" s="355"/>
      <c r="L170" s="355"/>
      <c r="M170" s="199"/>
      <c r="N170" s="113"/>
      <c r="O170" s="113"/>
      <c r="P170" s="195"/>
      <c r="Q170" s="189"/>
      <c r="R170" s="160"/>
      <c r="S170" s="160"/>
      <c r="T170" s="160"/>
      <c r="U170" s="160"/>
    </row>
    <row r="171" spans="3:21" ht="15" customHeight="1">
      <c r="C171" s="25"/>
      <c r="D171" s="25"/>
      <c r="E171" s="25"/>
      <c r="F171" s="25"/>
      <c r="G171" s="27"/>
      <c r="I171" s="355"/>
      <c r="J171" s="355"/>
      <c r="K171" s="355"/>
      <c r="L171" s="355"/>
      <c r="M171" s="199" t="s">
        <v>40</v>
      </c>
      <c r="N171" s="113"/>
      <c r="O171" s="197"/>
      <c r="P171" s="195">
        <v>0.013830911031173053</v>
      </c>
      <c r="Q171" s="179"/>
      <c r="R171" s="161"/>
      <c r="S171" s="160"/>
      <c r="T171" s="160"/>
      <c r="U171" s="160"/>
    </row>
    <row r="172" spans="9:21" ht="15" customHeight="1">
      <c r="I172" s="355"/>
      <c r="J172" s="355"/>
      <c r="K172" s="355"/>
      <c r="L172" s="355"/>
      <c r="M172" s="199"/>
      <c r="N172" s="113"/>
      <c r="O172" s="197"/>
      <c r="P172" s="194">
        <f>100%-P171</f>
        <v>0.9861690889688269</v>
      </c>
      <c r="Q172" s="189"/>
      <c r="R172" s="160"/>
      <c r="S172" s="160"/>
      <c r="T172" s="160"/>
      <c r="U172" s="160"/>
    </row>
    <row r="173" spans="9:21" ht="15" customHeight="1">
      <c r="I173" s="355"/>
      <c r="J173" s="355"/>
      <c r="K173" s="355"/>
      <c r="L173" s="355"/>
      <c r="M173" s="355"/>
      <c r="N173" s="355"/>
      <c r="O173" s="355"/>
      <c r="P173" s="355"/>
      <c r="Q173" s="189"/>
      <c r="R173" s="160"/>
      <c r="S173" s="160"/>
      <c r="T173" s="160"/>
      <c r="U173" s="160"/>
    </row>
    <row r="174" spans="9:21" ht="15" customHeight="1">
      <c r="I174" s="355"/>
      <c r="J174" s="355"/>
      <c r="K174" s="355"/>
      <c r="L174" s="355"/>
      <c r="M174" s="355"/>
      <c r="N174" s="355"/>
      <c r="O174" s="355"/>
      <c r="P174" s="355"/>
      <c r="Q174" s="189"/>
      <c r="R174" s="160"/>
      <c r="S174" s="160"/>
      <c r="T174" s="160"/>
      <c r="U174" s="160"/>
    </row>
    <row r="175" spans="9:21" ht="15" customHeight="1">
      <c r="I175" s="355"/>
      <c r="J175" s="355"/>
      <c r="K175" s="355"/>
      <c r="L175" s="355"/>
      <c r="M175" s="355"/>
      <c r="N175" s="355"/>
      <c r="O175" s="355"/>
      <c r="P175" s="401"/>
      <c r="Q175" s="163"/>
      <c r="R175" s="160"/>
      <c r="S175" s="160"/>
      <c r="T175" s="160"/>
      <c r="U175" s="160"/>
    </row>
    <row r="176" spans="9:21" ht="15" customHeight="1"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</row>
    <row r="177" spans="9:21" ht="15" customHeight="1"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</row>
    <row r="178" spans="9:21" ht="15" customHeight="1"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</row>
    <row r="179" spans="9:21" ht="15" customHeight="1"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</row>
    <row r="180" spans="9:21" ht="15" customHeight="1"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</row>
    <row r="181" spans="9:21" ht="15" customHeight="1"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</row>
    <row r="182" spans="9:21" ht="15" customHeight="1"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</row>
    <row r="183" spans="9:21" ht="15" customHeight="1"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</row>
    <row r="184" spans="9:21" ht="15" customHeight="1"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</row>
    <row r="185" spans="9:21" ht="15" customHeight="1"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</row>
    <row r="186" spans="9:21" ht="15" customHeight="1"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</row>
    <row r="187" spans="9:21" ht="15" customHeight="1"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</row>
    <row r="188" spans="11:21" ht="15" customHeight="1"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</row>
  </sheetData>
  <sheetProtection/>
  <mergeCells count="5">
    <mergeCell ref="C68:F70"/>
    <mergeCell ref="L9:P10"/>
    <mergeCell ref="B5:F7"/>
    <mergeCell ref="H5:J7"/>
    <mergeCell ref="B1:C4"/>
  </mergeCells>
  <conditionalFormatting sqref="G9:G67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2015-05-05T10:55:29Z</dcterms:modified>
  <cp:category/>
  <cp:version/>
  <cp:contentType/>
  <cp:contentStatus/>
</cp:coreProperties>
</file>